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645" windowWidth="12120" windowHeight="6465" tabRatio="599" activeTab="1"/>
  </bookViews>
  <sheets>
    <sheet name="Дополнит" sheetId="1" r:id="rId1"/>
    <sheet name="SELENA page 1" sheetId="2" r:id="rId2"/>
    <sheet name="SELENA page 2" sheetId="3" r:id="rId3"/>
  </sheets>
  <externalReferences>
    <externalReference r:id="rId6"/>
  </externalReferences>
  <definedNames>
    <definedName name="_xlnm._FilterDatabase" localSheetId="0" hidden="1">'Дополнит'!$F$1:$L$311</definedName>
    <definedName name="cfg" localSheetId="1" hidden="1">{"'MEX page 2'!$A$1:$L$79"}</definedName>
    <definedName name="cfg" localSheetId="2" hidden="1">{"'MEX page 2'!$A$1:$L$79"}</definedName>
    <definedName name="cfg" localSheetId="0" hidden="1">{"'MEX page 2'!$A$1:$L$79"}</definedName>
    <definedName name="cfg" hidden="1">{"'MEX page 2'!$A$1:$L$79"}</definedName>
    <definedName name="DealersPricelist">'Дополнит'!$D$1</definedName>
    <definedName name="Discount">'Дополнит'!$B$16</definedName>
    <definedName name="DiscountACCENT">'[1]Дополнит'!$B$16</definedName>
    <definedName name="HTML_CodePage" hidden="1">1251</definedName>
    <definedName name="HTML_Control" localSheetId="1" hidden="1">{"'MEX page 2'!$A$1:$L$79"}</definedName>
    <definedName name="HTML_Control" localSheetId="2" hidden="1">{"'MEX page 2'!$A$1:$L$79"}</definedName>
    <definedName name="HTML_Control" localSheetId="0" hidden="1">{"'MEX page 2'!$A$1:$L$79"}</definedName>
    <definedName name="HTML_Control" hidden="1">{"'MEX page 2'!$A$1:$L$79"}</definedName>
    <definedName name="HTML_Description" hidden="1">""</definedName>
    <definedName name="HTML_Email" hidden="1">""</definedName>
    <definedName name="HTML_Header" hidden="1">"MEX page 2"</definedName>
    <definedName name="HTML_LastUpdate" hidden="1">"14.12.96"</definedName>
    <definedName name="HTML_LineAfter" hidden="1">TRUE</definedName>
    <definedName name="HTML_LineBefore" hidden="1">TRUE</definedName>
    <definedName name="HTML_Name" hidden="1">"Serge VOL"</definedName>
    <definedName name="HTML_OBDlg2" hidden="1">TRUE</definedName>
    <definedName name="HTML_OBDlg4" hidden="1">TRUE</definedName>
    <definedName name="HTML_OS" hidden="1">0</definedName>
    <definedName name="HTML_PathFile" hidden="1">"E:\Picture for CAMBIO-MEBEL\Price-list for Shops\MyHTML2.htm"</definedName>
    <definedName name="HTML_Title" hidden="1">"Price-List with color picture"</definedName>
    <definedName name="Z_3FF616CF_5967_4266_AF7A_B809C4315D18_.wvu.PrintArea" localSheetId="1" hidden="1">'SELENA page 1'!$A$13:$L$90</definedName>
    <definedName name="Z_3FF616CF_5967_4266_AF7A_B809C4315D18_.wvu.PrintArea" localSheetId="2" hidden="1">'SELENA page 2'!$A$13:$L$77</definedName>
    <definedName name="ВАЛЮТА">'Дополнит'!$B$51</definedName>
    <definedName name="Дата_для_доллара">'Дополнит'!$A$8</definedName>
    <definedName name="Дата_прайса">'Дополнит'!$A$5</definedName>
    <definedName name="Дилер">'Дополнит'!$D$1</definedName>
    <definedName name="Курс">'Дополнит'!$B$1</definedName>
    <definedName name="НДС">'Дополнит'!$B$50</definedName>
    <definedName name="_xlnm.Print_Area" localSheetId="1">'SELENA page 1'!$A$10:$L$86</definedName>
    <definedName name="_xlnm.Print_Area" localSheetId="2">'SELENA page 2'!$A$13:$L$84</definedName>
    <definedName name="Текст_для_даты">'Дополнит'!$C$5</definedName>
    <definedName name="Текст_для_доллара">'Дополнит'!$C$8</definedName>
    <definedName name="Текст_для_доллара_1">'Дополнит'!$A$11</definedName>
    <definedName name="Текст_для_рублей_1">'Дополнит'!$A$12</definedName>
    <definedName name="Экспорт">'Дополнит'!$E$1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<sst xmlns="http://schemas.openxmlformats.org/spreadsheetml/2006/main" count="676" uniqueCount="323">
  <si>
    <t>Модель</t>
  </si>
  <si>
    <t>Объем, куб.м</t>
  </si>
  <si>
    <t>Вес, кг</t>
  </si>
  <si>
    <t>Курс доллара</t>
  </si>
  <si>
    <t>руб./$</t>
  </si>
  <si>
    <t>Никаких других изменений производить не рекомендуется.</t>
  </si>
  <si>
    <t>Не изменять</t>
  </si>
  <si>
    <t>Дата прайс-листа</t>
  </si>
  <si>
    <t xml:space="preserve">Цены даны на </t>
  </si>
  <si>
    <t>СКИДКА</t>
  </si>
  <si>
    <r>
      <t xml:space="preserve">Если нужно получить прайс-лист в долларах, укажите </t>
    </r>
    <r>
      <rPr>
        <b/>
        <sz val="7.5"/>
        <rFont val="Times New Roman"/>
        <family val="1"/>
      </rPr>
      <t>курс доллара</t>
    </r>
    <r>
      <rPr>
        <sz val="7.5"/>
        <rFont val="Times New Roman"/>
        <family val="1"/>
      </rPr>
      <t xml:space="preserve"> = 1.</t>
    </r>
  </si>
  <si>
    <r>
      <t xml:space="preserve">Если нужно получить прайс-лист в рублях, укажите </t>
    </r>
    <r>
      <rPr>
        <b/>
        <sz val="7.5"/>
        <rFont val="Times New Roman"/>
        <family val="1"/>
      </rPr>
      <t>курс доллара</t>
    </r>
    <r>
      <rPr>
        <sz val="7.5"/>
        <rFont val="Times New Roman"/>
        <family val="1"/>
      </rPr>
      <t xml:space="preserve"> = текущий курс продаж.</t>
    </r>
  </si>
  <si>
    <t xml:space="preserve">Дата прайс-листа  </t>
  </si>
  <si>
    <t>Возможна замена любых вышедших из строя частей мебели.</t>
  </si>
  <si>
    <t>стр.</t>
  </si>
  <si>
    <t>Размеры, мм
(Д х Ш х В)</t>
  </si>
  <si>
    <t>Наименование</t>
  </si>
  <si>
    <t>Цена
рознич.</t>
  </si>
  <si>
    <t>Вес,
кг</t>
  </si>
  <si>
    <t>Объем,
куб.м</t>
  </si>
  <si>
    <t>Описание доступных вариантов расцветки:</t>
  </si>
  <si>
    <t>КРОВАТЬ ДВУСПАЛЬНАЯ</t>
  </si>
  <si>
    <t>Цены указаны со склада в Москве с учетом НДС.</t>
  </si>
  <si>
    <t>Цены указаны со склада в г. Клин (Моск. обл.) с учетом НДС.</t>
  </si>
  <si>
    <t>ПРИКРОВАТНАЯ ТУМБОЧКА</t>
  </si>
  <si>
    <t>КОМОД</t>
  </si>
  <si>
    <t>M2018</t>
  </si>
  <si>
    <t>1800 х 2000 х 200</t>
  </si>
  <si>
    <t xml:space="preserve"> и анатомическим показателям, имеет точно</t>
  </si>
  <si>
    <t>рассчитанную жесткость пружинного блока и,</t>
  </si>
  <si>
    <t xml:space="preserve"> благодаря универсальным ортопедическим</t>
  </si>
  <si>
    <t xml:space="preserve"> свойствам кокосовой койры,</t>
  </si>
  <si>
    <t>2700 x 600 x 2400</t>
  </si>
  <si>
    <t>1200 x 500 x 750</t>
  </si>
  <si>
    <t xml:space="preserve">Для шкафа используется алюминиевый профиль, что </t>
  </si>
  <si>
    <t xml:space="preserve">Корпус кровати усилен ортопедическим </t>
  </si>
  <si>
    <t>металлокаркасом.</t>
  </si>
  <si>
    <t>Матрас в комплект не входит.</t>
  </si>
  <si>
    <t>тумбочками с ящиками, двумя секциями для</t>
  </si>
  <si>
    <t>600 x 400 x 330</t>
  </si>
  <si>
    <t>СТОЛИКИ</t>
  </si>
  <si>
    <t>обеспечивает жесткость и прочность конструкции.</t>
  </si>
  <si>
    <t>Пространство шкафа оборудовано двумя</t>
  </si>
  <si>
    <t>600 x 500 x 750</t>
  </si>
  <si>
    <t>- на мебель серии Selena</t>
  </si>
  <si>
    <t>Матрас, оптимальный по экологическим</t>
  </si>
  <si>
    <t>600 x 400 x 300</t>
  </si>
  <si>
    <t>ЗЕРКАЛО</t>
  </si>
  <si>
    <t>Зеркало - аксессуар дополняющий интерьерное</t>
  </si>
  <si>
    <t>и комфортное отразится в нем.</t>
  </si>
  <si>
    <t>2400 x 2350 x 880</t>
  </si>
  <si>
    <t>1000 x 600 x 23</t>
  </si>
  <si>
    <t>КРОВАТЬ ОДНОСПАЛЬНАЯ</t>
  </si>
  <si>
    <t>M2012</t>
  </si>
  <si>
    <t>1200 х 2000 х 200</t>
  </si>
  <si>
    <t>600 x 600 x 750</t>
  </si>
  <si>
    <t>1200 x 600 x 750</t>
  </si>
  <si>
    <t>1600 x 600 x 750</t>
  </si>
  <si>
    <t>1200 x 600 x 2000</t>
  </si>
  <si>
    <t>ШКАФЫ-КУПЕ</t>
  </si>
  <si>
    <t>2200 x 600 x 750</t>
  </si>
  <si>
    <t>Шкаф оборудован полками и вешалкой-штангой.</t>
  </si>
  <si>
    <t>ТУМБА КОМБИНИРОВАННАЯ</t>
  </si>
  <si>
    <t>1100 x 600 x 1500</t>
  </si>
  <si>
    <t>ФРИГОБАР</t>
  </si>
  <si>
    <t>840 x 600 x 750</t>
  </si>
  <si>
    <t>900 x 470 x 600</t>
  </si>
  <si>
    <t>ТУАЛЕТНЫЙ СТОЛИК С ЯЩИКАМИ</t>
  </si>
  <si>
    <t>ТУАЛЕТНЫЙ СТОЛИК С ФРИГОБАРОМ</t>
  </si>
  <si>
    <t>ТУАЛЕТНЫЙ СТОЛИК С ТУМБОЙ И ФРИГОБАРОМ</t>
  </si>
  <si>
    <t>КОФЕЙНЫЙ СТОЛИК</t>
  </si>
  <si>
    <t>1/2</t>
  </si>
  <si>
    <t>2/2</t>
  </si>
  <si>
    <t>ТУМБА БАГАЖНАЯ</t>
  </si>
  <si>
    <t>ВСТРАИВАЕМЫЙ ХОЛОДИЛЬНИК</t>
  </si>
  <si>
    <t>FRIDGE-6</t>
  </si>
  <si>
    <t>440 х 475 х 512</t>
  </si>
  <si>
    <t>Холодильник корейского производства - DAEWOO.</t>
  </si>
  <si>
    <t>400 x 400 x 50</t>
  </si>
  <si>
    <t xml:space="preserve"> устанавливается на стол или тумбочку.</t>
  </si>
  <si>
    <t>ПОДСТАВКА ПОД ТЕЛЕВИЗОР</t>
  </si>
  <si>
    <t>Холодильник продается отдельно.</t>
  </si>
  <si>
    <t>В комплект входит фурнитура для крепления</t>
  </si>
  <si>
    <t>холодильника к тумбочке.</t>
  </si>
  <si>
    <t>Столешница толщиной 25 мм.</t>
  </si>
  <si>
    <t>2063 x 2083 x 880</t>
  </si>
  <si>
    <t>1463 x 2083 x 880</t>
  </si>
  <si>
    <t>НДС</t>
  </si>
  <si>
    <t>ВАЛЮТА</t>
  </si>
  <si>
    <t>В изделиях с применением натурального шпона</t>
  </si>
  <si>
    <t>допускается естественное различие в оттенках цвета покрытия.</t>
  </si>
  <si>
    <t>могут "вложиться" друг в дружку, как матрешки.</t>
  </si>
  <si>
    <t>Задние панели шкафов, комодов и тумбочек - 18 мм.</t>
  </si>
  <si>
    <t>SBD01-XX</t>
  </si>
  <si>
    <t>SBD01-XD</t>
  </si>
  <si>
    <t>SBD02-XX</t>
  </si>
  <si>
    <t>SBD02-XD</t>
  </si>
  <si>
    <t>SBD03-XX</t>
  </si>
  <si>
    <t>SBD03-XD</t>
  </si>
  <si>
    <t>SBD04-XD</t>
  </si>
  <si>
    <t>SBD04-XX</t>
  </si>
  <si>
    <t>SBS01-XX</t>
  </si>
  <si>
    <t>SBS01-XD</t>
  </si>
  <si>
    <t>SBS02-XX</t>
  </si>
  <si>
    <t>SBS02-XD</t>
  </si>
  <si>
    <t>SP640-XX</t>
  </si>
  <si>
    <t>SP640-XD</t>
  </si>
  <si>
    <t>тип отделки фасадов: шпон</t>
  </si>
  <si>
    <t>SCP650-XX</t>
  </si>
  <si>
    <t>SCP650-XD</t>
  </si>
  <si>
    <t>SCP1250-XX</t>
  </si>
  <si>
    <t>SCP1250-XD</t>
  </si>
  <si>
    <t>SCT6060-X</t>
  </si>
  <si>
    <t>SRCT600-X</t>
  </si>
  <si>
    <t>Wеnge (WNG)</t>
  </si>
  <si>
    <t>-венге (шпон + лак)</t>
  </si>
  <si>
    <t>-беленый дуб (шпон + лак)</t>
  </si>
  <si>
    <t>White Oak (WOAK)</t>
  </si>
  <si>
    <t>SST640-X</t>
  </si>
  <si>
    <t>SST850-X</t>
  </si>
  <si>
    <t>SST1250-X</t>
  </si>
  <si>
    <t>SW120SD-XG10</t>
  </si>
  <si>
    <t>тип стекла: бронзовое тонированное</t>
  </si>
  <si>
    <t>SW180SD-XG06</t>
  </si>
  <si>
    <t>тип стекла: белое матовое, рубиновое матовое (краска)</t>
  </si>
  <si>
    <t>SW180SD-XG08</t>
  </si>
  <si>
    <t>SW270SD-XG06</t>
  </si>
  <si>
    <t>SW270SD-XG08</t>
  </si>
  <si>
    <t>STD1260-XX</t>
  </si>
  <si>
    <t>STD1260-XD</t>
  </si>
  <si>
    <t>STF1660-XX</t>
  </si>
  <si>
    <t>STF1660-XD</t>
  </si>
  <si>
    <t>STPF2260-XX</t>
  </si>
  <si>
    <t>STPF2260-XD</t>
  </si>
  <si>
    <t>SF840-XX</t>
  </si>
  <si>
    <t>SF840-XD</t>
  </si>
  <si>
    <t>SFTV1160-XX</t>
  </si>
  <si>
    <t>SFTV1160-XD</t>
  </si>
  <si>
    <t>SM1060-X</t>
  </si>
  <si>
    <t>STV4040-X</t>
  </si>
  <si>
    <t>SLS9047-X</t>
  </si>
  <si>
    <t>Ruby High Gloss (H_Ruby)</t>
  </si>
  <si>
    <t xml:space="preserve">Изголовье кровати - комбинированное, выполнено из </t>
  </si>
  <si>
    <t>основной и декоративных панелей, между которыми</t>
  </si>
  <si>
    <t>имеются металлические вставки.</t>
  </si>
  <si>
    <t>Основная панель изголовья выполняется в двух видах:</t>
  </si>
  <si>
    <t>натуральный шпон или эмаль по технологии High Gloss.</t>
  </si>
  <si>
    <t>тип отделки основной панели изголовья: шпон</t>
  </si>
  <si>
    <t xml:space="preserve">Изголовье кровати - комбинированное, </t>
  </si>
  <si>
    <t>выполнено из основной и декоративных панелей.</t>
  </si>
  <si>
    <t>тип отделки основной панели изголовья: эмаль</t>
  </si>
  <si>
    <t>тип отделки фасада ящика: шпон</t>
  </si>
  <si>
    <t>Боковые панели толщиной 36 мм,</t>
  </si>
  <si>
    <t>верхняя панель - 25 мм.</t>
  </si>
  <si>
    <t>Ручка - алюминиевый профиль.</t>
  </si>
  <si>
    <t xml:space="preserve">Металлическая опора диаметром 60 мм </t>
  </si>
  <si>
    <t>с квадратным основанием.</t>
  </si>
  <si>
    <t>с круглым основанием.</t>
  </si>
  <si>
    <t>Верхние панели комодов и тумбочек - толщиной 25 мм.</t>
  </si>
  <si>
    <t>Задние панели комодов и тумбочек - толщиной 18 мм.</t>
  </si>
  <si>
    <t>тип отделки фасада ящика: эмаль</t>
  </si>
  <si>
    <t>тип отделки фасадов ящиков: шпон</t>
  </si>
  <si>
    <t>тип отделки фасадов ящиков: эмаль</t>
  </si>
  <si>
    <t>Сервировочный</t>
  </si>
  <si>
    <t>Журнальный</t>
  </si>
  <si>
    <t>Туалетный</t>
  </si>
  <si>
    <t>Изюминка в том, что они не займут много места, т.к.</t>
  </si>
  <si>
    <t>тип отделки фасадов: эмаль</t>
  </si>
  <si>
    <t>Ручки - алюминиевый профиль</t>
  </si>
  <si>
    <t>нижняя -  для холодильника, посуды или сейфа.</t>
  </si>
  <si>
    <t>Состоит из двух секций:</t>
  </si>
  <si>
    <t>верхняя - для телевизора,</t>
  </si>
  <si>
    <t xml:space="preserve">Полезный объем - 45 литров. </t>
  </si>
  <si>
    <t>Двухдверный с зеркальными дверьми в алюминиевой рамке</t>
  </si>
  <si>
    <t>Двухдверный с комбинированными дверьми</t>
  </si>
  <si>
    <t>Двери комбинированные из фанерованного МДФ и стекла:</t>
  </si>
  <si>
    <t>Трехдверный с комбинированными дверьми</t>
  </si>
  <si>
    <t xml:space="preserve">На горизонтальной панели установлены </t>
  </si>
  <si>
    <t>декоративные накладки.</t>
  </si>
  <si>
    <t>Подставка - крутящаяся,</t>
  </si>
  <si>
    <t xml:space="preserve">пространство. Все увлекательное </t>
  </si>
  <si>
    <t xml:space="preserve">-рубиновый глянцевый (эмаль) </t>
  </si>
  <si>
    <t>Боковые панели столов и тумбочек - толщиной 36 мм.</t>
  </si>
  <si>
    <t>Верхние панели шкафов, столов и тумбочек - толщиной 25 мм.</t>
  </si>
  <si>
    <t>Боковые панели  комодов и тумбочек - толщиной 36 мм.</t>
  </si>
  <si>
    <t>подходит практически для любого веса</t>
  </si>
  <si>
    <t>тонированного или крашенного.</t>
  </si>
  <si>
    <t>900 x 450 x 450</t>
  </si>
  <si>
    <t>Пространство шкафа оборудовано</t>
  </si>
  <si>
    <t>тумбочкой с ящиками, секцией для</t>
  </si>
  <si>
    <t>Боковые панели шкафов - толщиной 36 мм</t>
  </si>
  <si>
    <t>1854 x 600 x 2400</t>
  </si>
  <si>
    <t>МАТРАСЫ</t>
  </si>
  <si>
    <t>костюмов с вешалкой-штангой  и полками в цвете титан.</t>
  </si>
  <si>
    <t>и полками в цвете титан.</t>
  </si>
  <si>
    <t xml:space="preserve">костюмов с вешалками-штангами </t>
  </si>
  <si>
    <t>ЦЕНА (руб.)</t>
  </si>
  <si>
    <t>SW270SD-XG12</t>
  </si>
  <si>
    <t>SW180SD-XG12</t>
  </si>
  <si>
    <t>SW120SD-XG11</t>
  </si>
  <si>
    <t>SHPH1015-XX</t>
  </si>
  <si>
    <t>SHW1222-XX</t>
  </si>
  <si>
    <t>SHBS9045S-XX</t>
  </si>
  <si>
    <t>SC1280-XX</t>
  </si>
  <si>
    <t>SRCT800-X</t>
  </si>
  <si>
    <t>SF9060-XX</t>
  </si>
  <si>
    <t>SHPH-XX</t>
  </si>
  <si>
    <t>SW270SD-XG10</t>
  </si>
  <si>
    <t>SW180SD-XG10</t>
  </si>
  <si>
    <t>SHBS9045-XX</t>
  </si>
  <si>
    <t>SM1260-XX</t>
  </si>
  <si>
    <t>BO1800</t>
  </si>
  <si>
    <t>SST850-X-1</t>
  </si>
  <si>
    <t>SST850-X-2</t>
  </si>
  <si>
    <t>SST1250-X-1</t>
  </si>
  <si>
    <t>SST1250-X-2</t>
  </si>
  <si>
    <t>SBD01-X-1</t>
  </si>
  <si>
    <t>SBD01-X-2</t>
  </si>
  <si>
    <t>SBD-Leg</t>
  </si>
  <si>
    <t>SBD1-XX</t>
  </si>
  <si>
    <t>SBD1-XD</t>
  </si>
  <si>
    <t>SW270SD-X-1</t>
  </si>
  <si>
    <t>SW270SD-X-2</t>
  </si>
  <si>
    <t>SW270SD-X-3</t>
  </si>
  <si>
    <t>SW270SD-X-4</t>
  </si>
  <si>
    <t>SW270SD-X-5</t>
  </si>
  <si>
    <t>SW270SD-X-6</t>
  </si>
  <si>
    <t>SW270SD-X-7</t>
  </si>
  <si>
    <t>SW270SD-X-8</t>
  </si>
  <si>
    <t>SW270SD-X-9</t>
  </si>
  <si>
    <t>SBP-3</t>
  </si>
  <si>
    <t>SBP-6</t>
  </si>
  <si>
    <t>SW270SDG06</t>
  </si>
  <si>
    <t>SW270SDG07</t>
  </si>
  <si>
    <t>SW270SD-profi</t>
  </si>
  <si>
    <t>SW270SDG08</t>
  </si>
  <si>
    <t>SW270SDG09</t>
  </si>
  <si>
    <t>SW180SD-X-1</t>
  </si>
  <si>
    <t>SW180SD-X-2</t>
  </si>
  <si>
    <t>SW180SD-X-3</t>
  </si>
  <si>
    <t>SW180SD-X-4</t>
  </si>
  <si>
    <t>SW180SD-profi</t>
  </si>
  <si>
    <t>SBD2-XX</t>
  </si>
  <si>
    <t>SBD2-XD</t>
  </si>
  <si>
    <t>SLS9047-X-1</t>
  </si>
  <si>
    <t>SLS9047-X-2</t>
  </si>
  <si>
    <t>SW120SD-X-1</t>
  </si>
  <si>
    <t>SW120SD-X-2</t>
  </si>
  <si>
    <t>SW120SD-X-3</t>
  </si>
  <si>
    <t>SW120SDG10</t>
  </si>
  <si>
    <t>SW120SD-profi</t>
  </si>
  <si>
    <t>SBS01-X-1</t>
  </si>
  <si>
    <t>SBSF-2</t>
  </si>
  <si>
    <t>SBSF-3</t>
  </si>
  <si>
    <t>HBD2114-D</t>
  </si>
  <si>
    <t>SBS1-XX</t>
  </si>
  <si>
    <t>SBS1-XD</t>
  </si>
  <si>
    <t>SBS2-XX</t>
  </si>
  <si>
    <t>SBS2-XD</t>
  </si>
  <si>
    <t>SBD03-X-1</t>
  </si>
  <si>
    <t>HBD2118-B</t>
  </si>
  <si>
    <t>HBD2118-C</t>
  </si>
  <si>
    <t>SBD3-XX</t>
  </si>
  <si>
    <t>SBD3-XD</t>
  </si>
  <si>
    <t>SBD4-XX</t>
  </si>
  <si>
    <t>SBD4-XD</t>
  </si>
  <si>
    <t>STD1260-X-1</t>
  </si>
  <si>
    <t>STD1260-X-2</t>
  </si>
  <si>
    <t>STD1260-X-3</t>
  </si>
  <si>
    <t>STD1260-D-3</t>
  </si>
  <si>
    <t>SF840-X-1</t>
  </si>
  <si>
    <t>SF840-X-2</t>
  </si>
  <si>
    <t>SF840-X-3</t>
  </si>
  <si>
    <t>SF840-D-3</t>
  </si>
  <si>
    <t>STF1660-X-1</t>
  </si>
  <si>
    <t>STF1660-X-2</t>
  </si>
  <si>
    <t>STF1660-X-3</t>
  </si>
  <si>
    <t>STF1660-X-4</t>
  </si>
  <si>
    <t>STF1660-D-3</t>
  </si>
  <si>
    <t>SCT6060-X-1</t>
  </si>
  <si>
    <t>SS4620</t>
  </si>
  <si>
    <t>SRCT600-X-1</t>
  </si>
  <si>
    <t>SAG4610</t>
  </si>
  <si>
    <t>STPF2260-X-1</t>
  </si>
  <si>
    <t>STPF2260-X-2</t>
  </si>
  <si>
    <t>STPF2260-X-3</t>
  </si>
  <si>
    <t>STPF2260-D-3</t>
  </si>
  <si>
    <t>SFTV1160-X-1</t>
  </si>
  <si>
    <t>SFTV1160-X-2</t>
  </si>
  <si>
    <t>SFTV1160-X-3</t>
  </si>
  <si>
    <t>SFTV1160-X-4</t>
  </si>
  <si>
    <t>SFTV1160-X-5</t>
  </si>
  <si>
    <t>SFTV1160-D-4</t>
  </si>
  <si>
    <t>SW270SDG10</t>
  </si>
  <si>
    <t>SW270SDG11</t>
  </si>
  <si>
    <t>SW270SD-XG10-10</t>
  </si>
  <si>
    <t>SW270SDG12</t>
  </si>
  <si>
    <t>SW270SDG13</t>
  </si>
  <si>
    <t>SW180SD-XG10-5</t>
  </si>
  <si>
    <t>SW120SDG11</t>
  </si>
  <si>
    <t>SW120SD-XG11-4</t>
  </si>
  <si>
    <t>SF9060-X-1</t>
  </si>
  <si>
    <t>SF9060-X-2</t>
  </si>
  <si>
    <t>SF9060-X-3</t>
  </si>
  <si>
    <t>SHPH-X-1</t>
  </si>
  <si>
    <t>SHPH-X-2</t>
  </si>
  <si>
    <t>SHBS9045-X-1</t>
  </si>
  <si>
    <t>SHBS9045-X-2</t>
  </si>
  <si>
    <t>SLS8060-XX</t>
  </si>
  <si>
    <t>STR1260-XX</t>
  </si>
  <si>
    <t>SHW1222-X-1</t>
  </si>
  <si>
    <t>SHW1222-X-2</t>
  </si>
  <si>
    <t>SHW1222-X-3</t>
  </si>
  <si>
    <t>SHW1222-X-4</t>
  </si>
  <si>
    <t>SHW1222-X-5</t>
  </si>
  <si>
    <t>SHPH1015-X-1</t>
  </si>
  <si>
    <t>SHPH1015-X-2</t>
  </si>
  <si>
    <t>SHBS9045S-X-1</t>
  </si>
  <si>
    <t>SLS8060S-XX</t>
  </si>
  <si>
    <t>SST8060-XX</t>
  </si>
  <si>
    <t>SRCT800-X-1</t>
  </si>
  <si>
    <t>Цена без НДС</t>
  </si>
  <si>
    <t>Комплект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</si>
</sst>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$&quot;;[Red]\-#,##0.00\ &quot;$&quot;"/>
    <numFmt numFmtId="165" formatCode="_-* #,##0\ &quot;$&quot;_-;\-* #,##0\ &quot;$&quot;_-;_-* &quot;-&quot;\ &quot;$&quot;_-;_-@_-"/>
    <numFmt numFmtId="166" formatCode="_-* #,##0\ _$_-;\-* #,##0\ _$_-;_-* &quot;-&quot;\ _$_-;_-@_-"/>
    <numFmt numFmtId="167" formatCode="_-* #,##0.00\ &quot;$&quot;_-;\-* #,##0.00\ &quot;$&quot;_-;_-* &quot;-&quot;??\ &quot;$&quot;_-;_-@_-"/>
    <numFmt numFmtId="168" formatCode="_-* #,##0.00\ _$_-;\-* #,##0.00\ _$_-;_-* &quot;-&quot;??\ _$_-;_-@_-"/>
    <numFmt numFmtId="169" formatCode="[&lt;=9999999]###\-####;\(0###\)\ ###\-##\-##"/>
    <numFmt numFmtId="170" formatCode="0\ %"/>
    <numFmt numFmtId="171" formatCode="0.000"/>
    <numFmt numFmtId="172" formatCode="#,##0.00\ "/>
    <numFmt numFmtId="173" formatCode="#,##0.0\ "/>
    <numFmt numFmtId="174" formatCode="#,##0.000\ &quot;куб.м&quot;;[Red]\-#,##0.000\ &quot;куб.м&quot;"/>
    <numFmt numFmtId="175" formatCode="#,##0.000\ "/>
    <numFmt numFmtId="176" formatCode="&quot;&lt;&quot;\ #,##0"/>
    <numFmt numFmtId="177" formatCode="&quot;&gt;&quot;\ #,##0"/>
    <numFmt numFmtId="178" formatCode="\о\т\ #,##0"/>
    <numFmt numFmtId="179" formatCode="___(&quot;светло-серый&quot;* #,##0.00___);[Red]___(&quot;светло-серый&quot;* \-#,##0.00___);___(&quot;светло-серый&quot;* &quot;-&quot;??___);_(@_)"/>
    <numFmt numFmtId="180" formatCode="___(&quot;бук&quot;* #,##0.00___);[Red]___(&quot;бук&quot;* \-#,##0.00___);___(&quot;бук&quot;* &quot;-&quot;??___);_(@_)"/>
    <numFmt numFmtId="181" formatCode="___(&quot;зеленый&quot;* #,##0.00___);[Red]___(&quot;зеленый&quot;* \-#,##0.00___);___(&quot;зеленый&quot;* &quot;-&quot;??___);_(@_)"/>
    <numFmt numFmtId="182" formatCode="___(&quot;т.серый&quot;* #,##0.00___);[Red]___(&quot;т.серый&quot;* \-#,##0.00___);___(&quot;т.серый&quot;* &quot;-&quot;??___);_(@_)"/>
    <numFmt numFmtId="183" formatCode="0.0"/>
    <numFmt numFmtId="184" formatCode="[&lt;=9999999]###\-####;\(\4###\)\ ###\-##\-##"/>
    <numFmt numFmtId="185" formatCode="#,##0.0\ ;[Red]\-#,##0.0\ "/>
    <numFmt numFmtId="186" formatCode="#,##0\ ;[Red]\-#,##0\ "/>
    <numFmt numFmtId="187" formatCode="[&gt;999999]\(00\)\ 000\-0\ \(00\);[&lt;0]\ 000\ \(00\);\(00\)\ 000\-0"/>
    <numFmt numFmtId="188" formatCode="[&gt;999999]000\-000\ \(00\);[&lt;0]\ 000\ \(00\);000\-000"/>
    <numFmt numFmtId="189" formatCode="#,##0.00_ ;[Red]\-#,##0.00\ "/>
    <numFmt numFmtId="190" formatCode="#,##0.0_ ;[Red]\-#,##0.0\ "/>
    <numFmt numFmtId="191" formatCode="0\ \ш\т.;;_-* &quot;-&quot;_-"/>
    <numFmt numFmtId="192" formatCode="[&lt;=999999]###\-###;[&lt;=99999999]###\-###\ \(##\);###\-###\ \(##\)\ ##"/>
    <numFmt numFmtId="193" formatCode="00"/>
    <numFmt numFmtId="194" formatCode="[&lt;=99999999]&quot;OM &quot;0##\-##\-##\-##;[&lt;=9999999999]&quot;OM &quot;0##\-##\-##\-##&quot;_&quot;##;General"/>
    <numFmt numFmtId="195" formatCode="#,##0.000_ ;[Red]\-#,##0.000\ "/>
    <numFmt numFmtId="196" formatCode="0.0000\ &quot;кв.м&quot;"/>
    <numFmt numFmtId="197" formatCode="0.00%\ ;[Red]\-0.00%\ "/>
    <numFmt numFmtId="198" formatCode="0.00_ ;[Red]\-0.00\ "/>
  </numFmts>
  <fonts count="51">
    <font>
      <sz val="7.5"/>
      <name val="Times New Roman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i/>
      <sz val="10"/>
      <name val="Times New Roman CYR"/>
      <family val="0"/>
    </font>
    <font>
      <sz val="10"/>
      <name val="Times New Roman CYR"/>
      <family val="0"/>
    </font>
    <font>
      <u val="single"/>
      <sz val="9.75"/>
      <color indexed="12"/>
      <name val="Times New Roman"/>
      <family val="1"/>
    </font>
    <font>
      <u val="single"/>
      <sz val="9.75"/>
      <color indexed="36"/>
      <name val="Times New Roman"/>
      <family val="1"/>
    </font>
    <font>
      <b/>
      <sz val="7.5"/>
      <color indexed="9"/>
      <name val="Arial"/>
      <family val="2"/>
    </font>
    <font>
      <sz val="10"/>
      <color indexed="8"/>
      <name val="MS Sans Serif"/>
      <family val="2"/>
    </font>
    <font>
      <sz val="7.5"/>
      <name val="Arial"/>
      <family val="2"/>
    </font>
    <font>
      <b/>
      <i/>
      <sz val="7.5"/>
      <name val="Arial"/>
      <family val="2"/>
    </font>
    <font>
      <b/>
      <sz val="7.5"/>
      <name val="Arial"/>
      <family val="2"/>
    </font>
    <font>
      <sz val="14"/>
      <name val="Arial Black"/>
      <family val="2"/>
    </font>
    <font>
      <i/>
      <sz val="7.5"/>
      <name val="Arial"/>
      <family val="2"/>
    </font>
    <font>
      <b/>
      <sz val="7.5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7.5"/>
      <color indexed="10"/>
      <name val="Times New Roman"/>
      <family val="1"/>
    </font>
    <font>
      <i/>
      <sz val="7.5"/>
      <color indexed="8"/>
      <name val="Arial"/>
      <family val="2"/>
    </font>
    <font>
      <b/>
      <i/>
      <sz val="7.5"/>
      <color indexed="8"/>
      <name val="Arial"/>
      <family val="2"/>
    </font>
    <font>
      <sz val="7.5"/>
      <color indexed="9"/>
      <name val="Times New Roman"/>
      <family val="1"/>
    </font>
    <font>
      <sz val="8"/>
      <name val="Tahoma"/>
      <family val="2"/>
    </font>
    <font>
      <i/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9"/>
      <name val="Arial"/>
      <family val="2"/>
    </font>
    <font>
      <sz val="10"/>
      <color indexed="62"/>
      <name val="Arial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b/>
      <sz val="9"/>
      <name val="Arial Cyr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u val="single"/>
      <sz val="7.5"/>
      <color indexed="12"/>
      <name val="Arial Cyr"/>
      <family val="0"/>
    </font>
    <font>
      <b/>
      <sz val="7.5"/>
      <color indexed="12"/>
      <name val="Arial"/>
      <family val="2"/>
    </font>
    <font>
      <i/>
      <u val="single"/>
      <sz val="7.5"/>
      <color indexed="10"/>
      <name val="Arial Cyr"/>
      <family val="0"/>
    </font>
    <font>
      <b/>
      <sz val="7.5"/>
      <name val="Arial Cyr"/>
      <family val="0"/>
    </font>
    <font>
      <sz val="7.5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55">
    <border>
      <left/>
      <right/>
      <top/>
      <bottom/>
      <diagonal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dashed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double"/>
      <top style="double"/>
      <bottom>
        <color indexed="63"/>
      </bottom>
    </border>
    <border>
      <left style="double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dotted"/>
      <right style="dotted"/>
      <top style="double"/>
      <bottom style="hair"/>
    </border>
    <border>
      <left style="dotted"/>
      <right style="double"/>
      <top style="double"/>
      <bottom style="hair"/>
    </border>
    <border>
      <left style="dotted"/>
      <right style="dotted"/>
      <top style="hair"/>
      <bottom style="hair"/>
    </border>
    <border>
      <left style="dotted"/>
      <right style="double"/>
      <top style="hair"/>
      <bottom style="hair"/>
    </border>
    <border>
      <left style="dotted"/>
      <right style="dotted"/>
      <top style="hair"/>
      <bottom style="double"/>
    </border>
    <border>
      <left style="dotted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medium"/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dotted"/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double"/>
      <right style="dotted"/>
      <top>
        <color indexed="63"/>
      </top>
      <bottom>
        <color indexed="63"/>
      </bottom>
    </border>
  </borders>
  <cellStyleXfs count="10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67" fontId="25" fillId="0" borderId="0" applyFont="0" applyFill="0" applyBorder="0" applyProtection="0">
      <alignment vertical="top"/>
    </xf>
    <xf numFmtId="0" fontId="26" fillId="0" borderId="0" applyNumberFormat="0" applyFill="0" applyBorder="0" applyAlignment="0" applyProtection="0"/>
    <xf numFmtId="0" fontId="0" fillId="0" borderId="0">
      <alignment vertical="top"/>
      <protection/>
    </xf>
    <xf numFmtId="0" fontId="25" fillId="0" borderId="0">
      <alignment vertical="top"/>
      <protection/>
    </xf>
    <xf numFmtId="172" fontId="11" fillId="0" borderId="0" applyFill="0" applyBorder="0">
      <alignment horizontal="right" vertical="center"/>
      <protection/>
    </xf>
    <xf numFmtId="176" fontId="14" fillId="0" borderId="0" applyFill="0" applyBorder="0">
      <alignment horizontal="center" vertical="center"/>
      <protection/>
    </xf>
    <xf numFmtId="177" fontId="14" fillId="0" borderId="0" applyFill="0" applyBorder="0">
      <alignment horizontal="center" vertical="center"/>
      <protection/>
    </xf>
    <xf numFmtId="180" fontId="15" fillId="4" borderId="1" applyFont="0" applyFill="0" applyBorder="0" applyAlignment="0">
      <protection/>
    </xf>
    <xf numFmtId="181" fontId="15" fillId="0" borderId="1" applyFont="0" applyFill="0" applyBorder="0" applyAlignment="0">
      <protection/>
    </xf>
    <xf numFmtId="179" fontId="15" fillId="0" borderId="1" applyFont="0" applyFill="0" applyBorder="0" applyAlignment="0">
      <protection/>
    </xf>
    <xf numFmtId="182" fontId="15" fillId="0" borderId="1" applyFont="0" applyFill="0" applyBorder="0" applyAlignment="0">
      <protection/>
    </xf>
    <xf numFmtId="172" fontId="14" fillId="0" borderId="0" applyFill="0" applyBorder="0">
      <alignment horizontal="right" vertical="top"/>
      <protection/>
    </xf>
    <xf numFmtId="185" fontId="27" fillId="0" borderId="2" applyFont="0" applyFill="0" applyBorder="0">
      <alignment vertical="top" wrapText="1"/>
      <protection/>
    </xf>
    <xf numFmtId="186" fontId="8" fillId="16" borderId="3" applyFont="0" applyFill="0" applyBorder="0" applyAlignment="0">
      <protection/>
    </xf>
    <xf numFmtId="49" fontId="8" fillId="0" borderId="0" applyFont="0" applyFill="0" applyBorder="0">
      <alignment horizontal="right" vertical="top" wrapText="1"/>
      <protection/>
    </xf>
    <xf numFmtId="187" fontId="8" fillId="0" borderId="4" applyFont="0" applyFill="0" applyBorder="0">
      <alignment horizontal="left" vertical="top" wrapText="1"/>
      <protection/>
    </xf>
    <xf numFmtId="188" fontId="8" fillId="0" borderId="4" applyFont="0" applyFill="0" applyBorder="0" applyProtection="0">
      <alignment horizontal="left" vertical="top" wrapText="1"/>
    </xf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8" fillId="7" borderId="5" applyNumberFormat="0" applyAlignment="0" applyProtection="0"/>
    <xf numFmtId="189" fontId="29" fillId="0" borderId="0" applyFont="0" applyFill="0" applyBorder="0" applyAlignment="0">
      <protection/>
    </xf>
    <xf numFmtId="173" fontId="9" fillId="0" borderId="0" applyFill="0" applyBorder="0">
      <alignment horizontal="right" vertical="center"/>
      <protection/>
    </xf>
    <xf numFmtId="190" fontId="29" fillId="0" borderId="0" applyFont="0" applyFill="0" applyBorder="0" applyAlignment="0">
      <protection/>
    </xf>
    <xf numFmtId="0" fontId="30" fillId="16" borderId="6" applyNumberFormat="0" applyAlignment="0" applyProtection="0"/>
    <xf numFmtId="0" fontId="31" fillId="16" borderId="5" applyNumberFormat="0" applyAlignment="0" applyProtection="0"/>
    <xf numFmtId="0" fontId="5" fillId="0" borderId="0" applyNumberFormat="0" applyFont="0" applyFill="0" applyBorder="0" applyAlignment="0" applyProtection="0"/>
    <xf numFmtId="14" fontId="0" fillId="0" borderId="0">
      <alignment vertical="center"/>
      <protection/>
    </xf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91" fontId="25" fillId="0" borderId="0" applyFont="0" applyFill="0" applyBorder="0" applyAlignment="0">
      <protection/>
    </xf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 applyFont="0" applyFill="0" applyBorder="0" applyAlignment="0">
      <protection/>
    </xf>
    <xf numFmtId="0" fontId="35" fillId="0" borderId="10" applyNumberFormat="0" applyFill="0" applyAlignment="0" applyProtection="0"/>
    <xf numFmtId="192" fontId="36" fillId="21" borderId="11" applyFont="0" applyFill="0" applyBorder="0" applyAlignment="0">
      <protection/>
    </xf>
    <xf numFmtId="193" fontId="36" fillId="0" borderId="12" applyFont="0" applyFill="0" applyBorder="0" applyAlignment="0">
      <protection/>
    </xf>
    <xf numFmtId="3" fontId="27" fillId="0" borderId="2" applyFont="0" applyBorder="0">
      <alignment vertical="top" wrapText="1"/>
      <protection/>
    </xf>
    <xf numFmtId="0" fontId="37" fillId="22" borderId="13" applyNumberFormat="0" applyAlignment="0" applyProtection="0"/>
    <xf numFmtId="0" fontId="10" fillId="4" borderId="0" applyBorder="0">
      <alignment horizontal="center" vertical="center"/>
      <protection/>
    </xf>
    <xf numFmtId="0" fontId="10" fillId="4" borderId="0" applyBorder="0">
      <alignment horizontal="center" vertical="center"/>
      <protection/>
    </xf>
    <xf numFmtId="0" fontId="38" fillId="0" borderId="0" applyNumberFormat="0" applyFill="0" applyBorder="0" applyAlignment="0" applyProtection="0"/>
    <xf numFmtId="0" fontId="7" fillId="23" borderId="14" applyBorder="0">
      <alignment horizontal="centerContinuous" vertical="center"/>
      <protection/>
    </xf>
    <xf numFmtId="0" fontId="39" fillId="24" borderId="0" applyNumberFormat="0" applyBorder="0" applyAlignment="0" applyProtection="0"/>
    <xf numFmtId="194" fontId="8" fillId="0" borderId="0" applyFont="0" applyFill="0" applyBorder="0" applyAlignment="0">
      <protection/>
    </xf>
    <xf numFmtId="174" fontId="0" fillId="0" borderId="0" applyFont="0" applyFill="0" applyBorder="0" applyAlignment="0">
      <protection/>
    </xf>
    <xf numFmtId="175" fontId="9" fillId="0" borderId="0" applyFill="0" applyBorder="0">
      <alignment horizontal="right" vertical="center"/>
      <protection/>
    </xf>
    <xf numFmtId="190" fontId="29" fillId="0" borderId="0" applyFont="0" applyFill="0" applyBorder="0" applyAlignment="0">
      <protection/>
    </xf>
    <xf numFmtId="178" fontId="0" fillId="0" borderId="0" applyFont="0" applyFill="0" applyBorder="0" applyAlignment="0">
      <protection/>
    </xf>
    <xf numFmtId="195" fontId="29" fillId="0" borderId="0" applyFont="0" applyFill="0" applyBorder="0" applyAlignment="0">
      <protection/>
    </xf>
    <xf numFmtId="0" fontId="6" fillId="0" borderId="0" applyNumberFormat="0" applyFill="0" applyBorder="0" applyAlignment="0" applyProtection="0"/>
    <xf numFmtId="0" fontId="40" fillId="3" borderId="0" applyNumberFormat="0" applyBorder="0" applyAlignment="0" applyProtection="0"/>
    <xf numFmtId="196" fontId="25" fillId="0" borderId="0" applyFont="0" applyFill="0" applyBorder="0" applyAlignment="0">
      <protection/>
    </xf>
    <xf numFmtId="0" fontId="41" fillId="0" borderId="0" applyNumberFormat="0" applyFill="0" applyBorder="0" applyAlignment="0" applyProtection="0"/>
    <xf numFmtId="0" fontId="11" fillId="0" borderId="2" applyFill="0" applyBorder="0">
      <alignment horizontal="center" vertical="center" wrapText="1"/>
      <protection/>
    </xf>
    <xf numFmtId="170" fontId="4" fillId="0" borderId="0" applyFont="0" applyFill="0" applyBorder="0" applyAlignment="0" applyProtection="0"/>
    <xf numFmtId="197" fontId="29" fillId="0" borderId="0" applyFont="0" applyFill="0" applyBorder="0" applyAlignment="0">
      <protection/>
    </xf>
    <xf numFmtId="0" fontId="9" fillId="0" borderId="15" applyFill="0" applyBorder="0">
      <alignment horizontal="center" vertical="center"/>
      <protection/>
    </xf>
    <xf numFmtId="0" fontId="43" fillId="0" borderId="16" applyNumberFormat="0" applyFill="0" applyAlignment="0" applyProtection="0"/>
    <xf numFmtId="198" fontId="29" fillId="0" borderId="0" applyFont="0" applyFill="0" applyBorder="0" applyAlignment="0">
      <protection/>
    </xf>
    <xf numFmtId="0" fontId="44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5" fillId="4" borderId="0" applyNumberFormat="0" applyBorder="0" applyAlignment="0" applyProtection="0"/>
    <xf numFmtId="0" fontId="42" fillId="0" borderId="17" applyFont="0" applyFill="0" applyBorder="0" applyAlignment="0">
      <protection/>
    </xf>
    <xf numFmtId="164" fontId="29" fillId="0" borderId="0" applyFont="0" applyFill="0" applyBorder="0" applyAlignment="0">
      <protection/>
    </xf>
  </cellStyleXfs>
  <cellXfs count="151">
    <xf numFmtId="0" fontId="0" fillId="0" borderId="0" xfId="0" applyAlignment="1">
      <alignment vertical="top"/>
    </xf>
    <xf numFmtId="172" fontId="11" fillId="0" borderId="0" xfId="37">
      <alignment horizontal="right" vertical="center"/>
      <protection/>
    </xf>
    <xf numFmtId="0" fontId="10" fillId="4" borderId="0" xfId="77" applyBorder="1">
      <alignment horizontal="center" vertical="center"/>
      <protection/>
    </xf>
    <xf numFmtId="175" fontId="9" fillId="0" borderId="0" xfId="84">
      <alignment horizontal="right" vertical="center"/>
      <protection/>
    </xf>
    <xf numFmtId="0" fontId="12" fillId="0" borderId="0" xfId="0" applyFont="1" applyAlignment="1">
      <alignment vertical="top"/>
    </xf>
    <xf numFmtId="172" fontId="12" fillId="0" borderId="0" xfId="37" applyFont="1" applyAlignment="1">
      <alignment horizontal="centerContinuous" vertical="center"/>
      <protection/>
    </xf>
    <xf numFmtId="175" fontId="12" fillId="0" borderId="0" xfId="84" applyFont="1" applyAlignment="1">
      <alignment horizontal="centerContinuous" vertical="center"/>
      <protection/>
    </xf>
    <xf numFmtId="0" fontId="12" fillId="0" borderId="0" xfId="0" applyFont="1" applyAlignment="1">
      <alignment horizontal="centerContinuous" vertical="top"/>
    </xf>
    <xf numFmtId="172" fontId="11" fillId="21" borderId="18" xfId="37" applyFill="1" applyBorder="1">
      <alignment horizontal="right" vertical="center"/>
      <protection/>
    </xf>
    <xf numFmtId="0" fontId="9" fillId="0" borderId="18" xfId="95" applyFont="1" applyBorder="1">
      <alignment horizontal="center" vertical="center"/>
      <protection/>
    </xf>
    <xf numFmtId="0" fontId="9" fillId="0" borderId="0" xfId="95" applyBorder="1">
      <alignment horizontal="center" vertical="center"/>
      <protection/>
    </xf>
    <xf numFmtId="175" fontId="9" fillId="0" borderId="0" xfId="84" applyBorder="1">
      <alignment horizontal="right" vertical="center"/>
      <protection/>
    </xf>
    <xf numFmtId="0" fontId="9" fillId="0" borderId="0" xfId="0" applyFont="1" applyBorder="1" applyAlignment="1">
      <alignment vertical="top"/>
    </xf>
    <xf numFmtId="0" fontId="11" fillId="0" borderId="19" xfId="35" applyFont="1" applyBorder="1" applyAlignment="1">
      <alignment vertical="center"/>
      <protection/>
    </xf>
    <xf numFmtId="171" fontId="16" fillId="0" borderId="20" xfId="35" applyNumberFormat="1" applyFont="1" applyBorder="1" applyAlignment="1">
      <alignment vertical="center"/>
      <protection/>
    </xf>
    <xf numFmtId="0" fontId="0" fillId="0" borderId="20" xfId="35" applyBorder="1" applyAlignment="1">
      <alignment vertical="center"/>
      <protection/>
    </xf>
    <xf numFmtId="0" fontId="0" fillId="0" borderId="0" xfId="35" applyAlignment="1">
      <alignment vertical="center"/>
      <protection/>
    </xf>
    <xf numFmtId="0" fontId="0" fillId="0" borderId="21" xfId="35" applyBorder="1" applyAlignment="1">
      <alignment vertical="center"/>
      <protection/>
    </xf>
    <xf numFmtId="0" fontId="0" fillId="0" borderId="0" xfId="35" applyBorder="1" applyAlignment="1">
      <alignment vertical="center"/>
      <protection/>
    </xf>
    <xf numFmtId="0" fontId="0" fillId="10" borderId="22" xfId="35" applyFill="1" applyBorder="1" applyAlignment="1">
      <alignment vertical="center"/>
      <protection/>
    </xf>
    <xf numFmtId="14" fontId="14" fillId="25" borderId="23" xfId="63" applyFont="1" applyFill="1" applyBorder="1">
      <alignment vertical="center"/>
      <protection/>
    </xf>
    <xf numFmtId="0" fontId="0" fillId="10" borderId="24" xfId="35" applyFill="1" applyBorder="1" applyAlignment="1">
      <alignment vertical="center"/>
      <protection/>
    </xf>
    <xf numFmtId="0" fontId="0" fillId="10" borderId="25" xfId="35" applyFill="1" applyBorder="1" applyAlignment="1">
      <alignment vertical="center"/>
      <protection/>
    </xf>
    <xf numFmtId="0" fontId="14" fillId="25" borderId="26" xfId="35" applyFont="1" applyFill="1" applyBorder="1" applyAlignment="1">
      <alignment vertical="center"/>
      <protection/>
    </xf>
    <xf numFmtId="14" fontId="0" fillId="10" borderId="27" xfId="35" applyNumberFormat="1" applyFill="1" applyBorder="1" applyAlignment="1">
      <alignment vertical="center"/>
      <protection/>
    </xf>
    <xf numFmtId="14" fontId="0" fillId="0" borderId="0" xfId="35" applyNumberFormat="1" applyAlignment="1">
      <alignment vertical="center"/>
      <protection/>
    </xf>
    <xf numFmtId="0" fontId="14" fillId="10" borderId="26" xfId="35" applyFont="1" applyFill="1" applyBorder="1" applyAlignment="1">
      <alignment vertical="center"/>
      <protection/>
    </xf>
    <xf numFmtId="170" fontId="0" fillId="10" borderId="28" xfId="93" applyFont="1" applyFill="1" applyBorder="1" applyAlignment="1">
      <alignment vertical="center"/>
    </xf>
    <xf numFmtId="0" fontId="0" fillId="10" borderId="29" xfId="35" applyFill="1" applyBorder="1" applyAlignment="1" quotePrefix="1">
      <alignment vertical="center"/>
      <protection/>
    </xf>
    <xf numFmtId="170" fontId="0" fillId="10" borderId="30" xfId="93" applyFont="1" applyFill="1" applyBorder="1" applyAlignment="1">
      <alignment vertical="center"/>
    </xf>
    <xf numFmtId="0" fontId="0" fillId="10" borderId="31" xfId="35" applyFill="1" applyBorder="1" applyAlignment="1" quotePrefix="1">
      <alignment vertical="center"/>
      <protection/>
    </xf>
    <xf numFmtId="170" fontId="0" fillId="10" borderId="32" xfId="93" applyFont="1" applyFill="1" applyBorder="1" applyAlignment="1">
      <alignment vertical="center"/>
    </xf>
    <xf numFmtId="0" fontId="0" fillId="0" borderId="0" xfId="35" applyFont="1" applyAlignment="1">
      <alignment vertical="center"/>
      <protection/>
    </xf>
    <xf numFmtId="0" fontId="0" fillId="10" borderId="24" xfId="35" applyFont="1" applyFill="1" applyBorder="1" applyAlignment="1">
      <alignment vertical="center"/>
      <protection/>
    </xf>
    <xf numFmtId="0" fontId="0" fillId="10" borderId="33" xfId="35" applyFont="1" applyFill="1" applyBorder="1" applyAlignment="1" quotePrefix="1">
      <alignment vertical="center"/>
      <protection/>
    </xf>
    <xf numFmtId="0" fontId="17" fillId="0" borderId="0" xfId="35" applyFont="1" applyAlignment="1">
      <alignment vertical="center"/>
      <protection/>
    </xf>
    <xf numFmtId="0" fontId="10" fillId="4" borderId="34" xfId="77" applyBorder="1">
      <alignment horizontal="center" vertical="center"/>
      <protection/>
    </xf>
    <xf numFmtId="0" fontId="9" fillId="0" borderId="34" xfId="95" applyFont="1" applyBorder="1" applyAlignment="1">
      <alignment horizontal="center" vertical="center" wrapText="1"/>
      <protection/>
    </xf>
    <xf numFmtId="172" fontId="11" fillId="21" borderId="34" xfId="37" applyFill="1" applyBorder="1" applyAlignment="1">
      <alignment horizontal="center" vertical="center" wrapText="1"/>
      <protection/>
    </xf>
    <xf numFmtId="0" fontId="0" fillId="0" borderId="35" xfId="0" applyBorder="1" applyAlignment="1">
      <alignment vertical="top"/>
    </xf>
    <xf numFmtId="0" fontId="13" fillId="0" borderId="0" xfId="0" applyFont="1" applyBorder="1" applyAlignment="1">
      <alignment vertical="top"/>
    </xf>
    <xf numFmtId="172" fontId="10" fillId="0" borderId="0" xfId="37" applyFont="1" applyBorder="1">
      <alignment horizontal="right" vertical="center"/>
      <protection/>
    </xf>
    <xf numFmtId="175" fontId="13" fillId="0" borderId="0" xfId="84" applyFont="1" applyBorder="1">
      <alignment horizontal="right" vertical="center"/>
      <protection/>
    </xf>
    <xf numFmtId="0" fontId="18" fillId="0" borderId="0" xfId="0" applyFont="1" applyBorder="1" applyAlignment="1">
      <alignment vertical="top"/>
    </xf>
    <xf numFmtId="172" fontId="19" fillId="0" borderId="0" xfId="37" applyFont="1" applyBorder="1">
      <alignment horizontal="right" vertical="center"/>
      <protection/>
    </xf>
    <xf numFmtId="175" fontId="18" fillId="0" borderId="0" xfId="84" applyFont="1" applyBorder="1">
      <alignment horizontal="right" vertical="center"/>
      <protection/>
    </xf>
    <xf numFmtId="0" fontId="11" fillId="0" borderId="0" xfId="0" applyFont="1" applyBorder="1" applyAlignment="1">
      <alignment horizontal="centerContinuous" vertical="top"/>
    </xf>
    <xf numFmtId="0" fontId="11" fillId="0" borderId="34" xfId="92" applyFont="1" applyBorder="1">
      <alignment horizontal="center" vertical="center" wrapText="1"/>
      <protection/>
    </xf>
    <xf numFmtId="0" fontId="11" fillId="21" borderId="36" xfId="92" applyFill="1" applyBorder="1">
      <alignment horizontal="center" vertical="center" wrapText="1"/>
      <protection/>
    </xf>
    <xf numFmtId="0" fontId="11" fillId="0" borderId="34" xfId="92" applyBorder="1">
      <alignment horizontal="center" vertical="center" wrapText="1"/>
      <protection/>
    </xf>
    <xf numFmtId="172" fontId="11" fillId="21" borderId="0" xfId="37" applyFill="1" applyBorder="1">
      <alignment horizontal="right" vertical="center"/>
      <protection/>
    </xf>
    <xf numFmtId="173" fontId="9" fillId="21" borderId="37" xfId="58" applyFill="1" applyBorder="1">
      <alignment horizontal="right" vertical="center"/>
      <protection/>
    </xf>
    <xf numFmtId="175" fontId="9" fillId="0" borderId="18" xfId="84" applyBorder="1">
      <alignment horizontal="right" vertical="center"/>
      <protection/>
    </xf>
    <xf numFmtId="173" fontId="9" fillId="21" borderId="38" xfId="58" applyFill="1" applyBorder="1">
      <alignment horizontal="right" vertical="center"/>
      <protection/>
    </xf>
    <xf numFmtId="172" fontId="11" fillId="0" borderId="0" xfId="37" applyFont="1" applyBorder="1">
      <alignment horizontal="right" vertical="center"/>
      <protection/>
    </xf>
    <xf numFmtId="175" fontId="9" fillId="0" borderId="0" xfId="84" applyFont="1" applyBorder="1">
      <alignment horizontal="right" vertical="center"/>
      <protection/>
    </xf>
    <xf numFmtId="0" fontId="9" fillId="0" borderId="0" xfId="0" applyFont="1" applyBorder="1" applyAlignment="1" quotePrefix="1">
      <alignment horizontal="centerContinuous" vertical="top"/>
    </xf>
    <xf numFmtId="175" fontId="9" fillId="0" borderId="0" xfId="84" applyFont="1" applyBorder="1" applyAlignment="1">
      <alignment horizontal="centerContinuous" vertical="center"/>
      <protection/>
    </xf>
    <xf numFmtId="173" fontId="18" fillId="0" borderId="37" xfId="58" applyFont="1" applyBorder="1">
      <alignment horizontal="right" vertical="center"/>
      <protection/>
    </xf>
    <xf numFmtId="173" fontId="13" fillId="0" borderId="37" xfId="58" applyFont="1" applyBorder="1">
      <alignment horizontal="right" vertical="center"/>
      <protection/>
    </xf>
    <xf numFmtId="0" fontId="9" fillId="0" borderId="0" xfId="95" applyFont="1" applyBorder="1">
      <alignment horizontal="center" vertical="center"/>
      <protection/>
    </xf>
    <xf numFmtId="0" fontId="0" fillId="0" borderId="0" xfId="0" applyBorder="1" applyAlignment="1">
      <alignment vertical="top"/>
    </xf>
    <xf numFmtId="0" fontId="10" fillId="4" borderId="0" xfId="77" applyFont="1" applyBorder="1" applyAlignment="1">
      <alignment horizontal="center" vertical="center" wrapText="1"/>
      <protection/>
    </xf>
    <xf numFmtId="0" fontId="11" fillId="21" borderId="34" xfId="92" applyFill="1" applyBorder="1">
      <alignment horizontal="center" vertical="center" wrapText="1"/>
      <protection/>
    </xf>
    <xf numFmtId="173" fontId="9" fillId="21" borderId="18" xfId="58" applyFill="1" applyBorder="1">
      <alignment horizontal="right" vertical="center"/>
      <protection/>
    </xf>
    <xf numFmtId="173" fontId="9" fillId="21" borderId="0" xfId="58" applyFill="1" applyBorder="1">
      <alignment horizontal="right" vertical="center"/>
      <protection/>
    </xf>
    <xf numFmtId="173" fontId="9" fillId="0" borderId="0" xfId="58" applyFont="1" applyBorder="1" applyAlignment="1">
      <alignment horizontal="centerContinuous" vertical="center"/>
      <protection/>
    </xf>
    <xf numFmtId="0" fontId="13" fillId="4" borderId="0" xfId="77" applyFont="1" applyBorder="1">
      <alignment horizontal="center" vertical="center"/>
      <protection/>
    </xf>
    <xf numFmtId="0" fontId="0" fillId="0" borderId="0" xfId="35" applyFont="1" applyAlignment="1">
      <alignment vertical="center" wrapText="1"/>
      <protection/>
    </xf>
    <xf numFmtId="183" fontId="0" fillId="0" borderId="0" xfId="35" applyNumberFormat="1" applyAlignment="1">
      <alignment vertical="center"/>
      <protection/>
    </xf>
    <xf numFmtId="171" fontId="0" fillId="0" borderId="0" xfId="35" applyNumberFormat="1" applyAlignment="1">
      <alignment vertical="center"/>
      <protection/>
    </xf>
    <xf numFmtId="0" fontId="12" fillId="0" borderId="0" xfId="0" applyFont="1" applyBorder="1" applyAlignment="1">
      <alignment vertical="top"/>
    </xf>
    <xf numFmtId="0" fontId="7" fillId="23" borderId="14" xfId="80" applyFont="1" applyBorder="1" applyAlignment="1">
      <alignment horizontal="centerContinuous" vertical="center"/>
      <protection/>
    </xf>
    <xf numFmtId="0" fontId="7" fillId="23" borderId="39" xfId="80" applyFont="1" applyBorder="1" applyAlignment="1">
      <alignment horizontal="centerContinuous" vertical="center"/>
      <protection/>
    </xf>
    <xf numFmtId="0" fontId="10" fillId="4" borderId="18" xfId="77" applyFont="1" applyBorder="1" applyAlignment="1">
      <alignment horizontal="center" vertical="center" wrapText="1"/>
      <protection/>
    </xf>
    <xf numFmtId="173" fontId="9" fillId="0" borderId="0" xfId="58">
      <alignment horizontal="right" vertical="center"/>
      <protection/>
    </xf>
    <xf numFmtId="0" fontId="7" fillId="23" borderId="14" xfId="80" applyBorder="1">
      <alignment horizontal="centerContinuous" vertical="center"/>
      <protection/>
    </xf>
    <xf numFmtId="172" fontId="11" fillId="0" borderId="0" xfId="37" applyBorder="1">
      <alignment horizontal="right" vertical="center"/>
      <protection/>
    </xf>
    <xf numFmtId="173" fontId="9" fillId="0" borderId="0" xfId="58" applyBorder="1">
      <alignment horizontal="right" vertical="center"/>
      <protection/>
    </xf>
    <xf numFmtId="0" fontId="7" fillId="23" borderId="14" xfId="80" applyFont="1" applyBorder="1">
      <alignment horizontal="centerContinuous" vertical="center"/>
      <protection/>
    </xf>
    <xf numFmtId="0" fontId="9" fillId="0" borderId="34" xfId="0" applyFont="1" applyBorder="1" applyAlignment="1" quotePrefix="1">
      <alignment vertical="top"/>
    </xf>
    <xf numFmtId="0" fontId="11" fillId="0" borderId="34" xfId="0" applyFont="1" applyBorder="1" applyAlignment="1">
      <alignment horizontal="right" vertical="top"/>
    </xf>
    <xf numFmtId="175" fontId="9" fillId="0" borderId="34" xfId="84" applyFont="1" applyBorder="1">
      <alignment horizontal="right" vertical="center"/>
      <protection/>
    </xf>
    <xf numFmtId="173" fontId="9" fillId="0" borderId="34" xfId="58" applyFont="1" applyBorder="1" applyAlignment="1" quotePrefix="1">
      <alignment horizontal="left" vertical="center"/>
      <protection/>
    </xf>
    <xf numFmtId="0" fontId="11" fillId="0" borderId="0" xfId="0" applyFont="1" applyBorder="1" applyAlignment="1">
      <alignment horizontal="right" vertical="top"/>
    </xf>
    <xf numFmtId="0" fontId="13" fillId="0" borderId="0" xfId="77" applyFont="1" applyFill="1" applyBorder="1" applyAlignment="1">
      <alignment horizontal="centerContinuous" vertical="center"/>
      <protection/>
    </xf>
    <xf numFmtId="0" fontId="13" fillId="0" borderId="34" xfId="0" applyFont="1" applyBorder="1" applyAlignment="1">
      <alignment horizontal="centerContinuous" vertical="top"/>
    </xf>
    <xf numFmtId="172" fontId="10" fillId="0" borderId="34" xfId="37" applyFont="1" applyBorder="1" applyAlignment="1">
      <alignment horizontal="centerContinuous" vertical="center"/>
      <protection/>
    </xf>
    <xf numFmtId="175" fontId="13" fillId="0" borderId="34" xfId="84" applyFont="1" applyBorder="1" applyAlignment="1">
      <alignment horizontal="centerContinuous" vertical="center"/>
      <protection/>
    </xf>
    <xf numFmtId="173" fontId="13" fillId="0" borderId="36" xfId="58" applyFont="1" applyBorder="1" applyAlignment="1">
      <alignment horizontal="centerContinuous" vertical="center"/>
      <protection/>
    </xf>
    <xf numFmtId="0" fontId="10" fillId="0" borderId="40" xfId="0" applyFont="1" applyBorder="1" applyAlignment="1">
      <alignment horizontal="centerContinuous" vertical="top"/>
    </xf>
    <xf numFmtId="0" fontId="9" fillId="0" borderId="41" xfId="0" applyFont="1" applyBorder="1" applyAlignment="1">
      <alignment horizontal="centerContinuous" vertical="top"/>
    </xf>
    <xf numFmtId="172" fontId="11" fillId="0" borderId="41" xfId="37" applyFont="1" applyBorder="1" applyAlignment="1">
      <alignment horizontal="centerContinuous" vertical="center"/>
      <protection/>
    </xf>
    <xf numFmtId="175" fontId="9" fillId="0" borderId="41" xfId="84" applyFont="1" applyBorder="1" applyAlignment="1">
      <alignment horizontal="centerContinuous" vertical="center"/>
      <protection/>
    </xf>
    <xf numFmtId="173" fontId="9" fillId="0" borderId="41" xfId="58" applyFont="1" applyBorder="1" applyAlignment="1">
      <alignment horizontal="centerContinuous" vertical="center"/>
      <protection/>
    </xf>
    <xf numFmtId="173" fontId="9" fillId="0" borderId="42" xfId="58" applyFont="1" applyBorder="1">
      <alignment horizontal="right" vertical="center"/>
      <protection/>
    </xf>
    <xf numFmtId="0" fontId="0" fillId="0" borderId="0" xfId="0" applyFill="1" applyAlignment="1">
      <alignment vertical="top"/>
    </xf>
    <xf numFmtId="0" fontId="0" fillId="0" borderId="0" xfId="35" applyFont="1" applyFill="1" applyAlignment="1">
      <alignment vertical="center"/>
      <protection/>
    </xf>
    <xf numFmtId="0" fontId="0" fillId="0" borderId="0" xfId="0" applyAlignment="1">
      <alignment vertical="center"/>
    </xf>
    <xf numFmtId="0" fontId="18" fillId="0" borderId="41" xfId="0" applyFont="1" applyBorder="1" applyAlignment="1">
      <alignment vertical="top"/>
    </xf>
    <xf numFmtId="172" fontId="19" fillId="0" borderId="41" xfId="37" applyFont="1" applyBorder="1">
      <alignment horizontal="right" vertical="center"/>
      <protection/>
    </xf>
    <xf numFmtId="175" fontId="18" fillId="0" borderId="41" xfId="84" applyFont="1" applyBorder="1">
      <alignment horizontal="right" vertical="center"/>
      <protection/>
    </xf>
    <xf numFmtId="173" fontId="18" fillId="0" borderId="43" xfId="58" applyFont="1" applyBorder="1">
      <alignment horizontal="right" vertical="center"/>
      <protection/>
    </xf>
    <xf numFmtId="0" fontId="10" fillId="4" borderId="0" xfId="77" applyFont="1" applyBorder="1" applyAlignment="1">
      <alignment horizontal="left" vertical="center"/>
      <protection/>
    </xf>
    <xf numFmtId="0" fontId="13" fillId="0" borderId="0" xfId="77" applyFont="1" applyFill="1" applyBorder="1" applyAlignment="1">
      <alignment horizontal="left" vertical="center"/>
      <protection/>
    </xf>
    <xf numFmtId="0" fontId="13" fillId="0" borderId="37" xfId="77" applyFont="1" applyFill="1" applyBorder="1" applyAlignment="1">
      <alignment horizontal="centerContinuous" vertical="center"/>
      <protection/>
    </xf>
    <xf numFmtId="173" fontId="9" fillId="21" borderId="44" xfId="58" applyFill="1" applyBorder="1">
      <alignment horizontal="right" vertical="center"/>
      <protection/>
    </xf>
    <xf numFmtId="173" fontId="9" fillId="21" borderId="45" xfId="58" applyFill="1" applyBorder="1">
      <alignment horizontal="right" vertical="center"/>
      <protection/>
    </xf>
    <xf numFmtId="0" fontId="9" fillId="0" borderId="0" xfId="95" applyFill="1" applyBorder="1" applyAlignment="1">
      <alignment horizontal="centerContinuous" vertical="center"/>
      <protection/>
    </xf>
    <xf numFmtId="172" fontId="11" fillId="0" borderId="0" xfId="37" applyFill="1" applyBorder="1" applyAlignment="1">
      <alignment horizontal="centerContinuous" vertical="center"/>
      <protection/>
    </xf>
    <xf numFmtId="175" fontId="9" fillId="0" borderId="0" xfId="84" applyFill="1" applyBorder="1" applyAlignment="1">
      <alignment horizontal="centerContinuous" vertical="center"/>
      <protection/>
    </xf>
    <xf numFmtId="0" fontId="13" fillId="0" borderId="37" xfId="95" applyFont="1" applyFill="1" applyBorder="1" applyAlignment="1">
      <alignment horizontal="centerContinuous" vertical="center"/>
      <protection/>
    </xf>
    <xf numFmtId="0" fontId="20" fillId="0" borderId="0" xfId="35" applyFont="1" applyFill="1" applyAlignment="1">
      <alignment vertical="center"/>
      <protection/>
    </xf>
    <xf numFmtId="0" fontId="20" fillId="0" borderId="0" xfId="0" applyFont="1" applyFill="1" applyAlignment="1">
      <alignment vertical="top"/>
    </xf>
    <xf numFmtId="0" fontId="10" fillId="0" borderId="34" xfId="0" applyFont="1" applyBorder="1" applyAlignment="1">
      <alignment horizontal="centerContinuous" vertical="top"/>
    </xf>
    <xf numFmtId="0" fontId="0" fillId="0" borderId="42" xfId="0" applyBorder="1" applyAlignment="1">
      <alignment vertical="top"/>
    </xf>
    <xf numFmtId="0" fontId="22" fillId="4" borderId="0" xfId="78" applyFont="1" applyBorder="1" applyAlignment="1">
      <alignment horizontal="left" vertical="center"/>
      <protection/>
    </xf>
    <xf numFmtId="0" fontId="9" fillId="0" borderId="46" xfId="95" applyFont="1" applyBorder="1">
      <alignment horizontal="center" vertical="center"/>
      <protection/>
    </xf>
    <xf numFmtId="0" fontId="13" fillId="0" borderId="47" xfId="77" applyFont="1" applyFill="1" applyBorder="1" applyAlignment="1">
      <alignment horizontal="centerContinuous" vertical="center"/>
      <protection/>
    </xf>
    <xf numFmtId="0" fontId="9" fillId="0" borderId="0" xfId="0" applyFont="1" applyBorder="1" applyAlignment="1" quotePrefix="1">
      <alignment vertical="top"/>
    </xf>
    <xf numFmtId="0" fontId="22" fillId="0" borderId="0" xfId="77" applyFont="1" applyFill="1" applyBorder="1" applyAlignment="1">
      <alignment horizontal="left" vertical="center"/>
      <protection/>
    </xf>
    <xf numFmtId="172" fontId="11" fillId="21" borderId="46" xfId="37" applyFill="1" applyBorder="1">
      <alignment horizontal="right" vertical="center"/>
      <protection/>
    </xf>
    <xf numFmtId="175" fontId="9" fillId="0" borderId="46" xfId="84" applyBorder="1">
      <alignment horizontal="right" vertical="center"/>
      <protection/>
    </xf>
    <xf numFmtId="173" fontId="9" fillId="21" borderId="48" xfId="58" applyFill="1" applyBorder="1">
      <alignment horizontal="right" vertical="center"/>
      <protection/>
    </xf>
    <xf numFmtId="173" fontId="9" fillId="21" borderId="47" xfId="58" applyFill="1" applyBorder="1">
      <alignment horizontal="right" vertical="center"/>
      <protection/>
    </xf>
    <xf numFmtId="173" fontId="9" fillId="0" borderId="47" xfId="58" applyBorder="1">
      <alignment horizontal="right" vertical="center"/>
      <protection/>
    </xf>
    <xf numFmtId="0" fontId="10" fillId="0" borderId="0" xfId="77" applyFont="1" applyFill="1" applyBorder="1" applyAlignment="1">
      <alignment horizontal="centerContinuous" vertical="center"/>
      <protection/>
    </xf>
    <xf numFmtId="0" fontId="10" fillId="0" borderId="37" xfId="77" applyFont="1" applyFill="1" applyBorder="1" applyAlignment="1">
      <alignment horizontal="centerContinuous" vertical="center"/>
      <protection/>
    </xf>
    <xf numFmtId="0" fontId="13" fillId="0" borderId="48" xfId="77" applyFont="1" applyFill="1" applyBorder="1" applyAlignment="1">
      <alignment horizontal="centerContinuous" vertical="center"/>
      <protection/>
    </xf>
    <xf numFmtId="173" fontId="9" fillId="0" borderId="0" xfId="58" applyFont="1" applyBorder="1">
      <alignment horizontal="right" vertical="center"/>
      <protection/>
    </xf>
    <xf numFmtId="0" fontId="13" fillId="0" borderId="49" xfId="77" applyFont="1" applyFill="1" applyBorder="1" applyAlignment="1">
      <alignment horizontal="centerContinuous" vertical="center"/>
      <protection/>
    </xf>
    <xf numFmtId="0" fontId="46" fillId="0" borderId="0" xfId="34" applyFont="1" applyAlignment="1" applyProtection="1">
      <alignment vertical="top"/>
      <protection/>
    </xf>
    <xf numFmtId="0" fontId="47" fillId="0" borderId="0" xfId="36" applyFont="1">
      <alignment vertical="top"/>
      <protection/>
    </xf>
    <xf numFmtId="0" fontId="48" fillId="0" borderId="0" xfId="34" applyFont="1" applyAlignment="1" applyProtection="1">
      <alignment vertical="top"/>
      <protection/>
    </xf>
    <xf numFmtId="0" fontId="48" fillId="0" borderId="0" xfId="34" applyFont="1" applyFill="1" applyAlignment="1" applyProtection="1">
      <alignment vertical="top"/>
      <protection/>
    </xf>
    <xf numFmtId="0" fontId="47" fillId="0" borderId="0" xfId="36" applyFont="1" applyFill="1">
      <alignment vertical="top"/>
      <protection/>
    </xf>
    <xf numFmtId="183" fontId="49" fillId="0" borderId="0" xfId="36" applyNumberFormat="1" applyFont="1" applyFill="1" applyBorder="1">
      <alignment vertical="top"/>
      <protection/>
    </xf>
    <xf numFmtId="171" fontId="49" fillId="0" borderId="50" xfId="36" applyNumberFormat="1" applyFont="1" applyFill="1" applyBorder="1">
      <alignment vertical="top"/>
      <protection/>
    </xf>
    <xf numFmtId="183" fontId="49" fillId="0" borderId="51" xfId="36" applyNumberFormat="1" applyFont="1" applyFill="1" applyBorder="1">
      <alignment vertical="top"/>
      <protection/>
    </xf>
    <xf numFmtId="183" fontId="50" fillId="0" borderId="0" xfId="36" applyNumberFormat="1" applyFont="1" applyFill="1" applyBorder="1">
      <alignment vertical="top"/>
      <protection/>
    </xf>
    <xf numFmtId="171" fontId="50" fillId="0" borderId="50" xfId="36" applyNumberFormat="1" applyFont="1" applyFill="1" applyBorder="1">
      <alignment vertical="top"/>
      <protection/>
    </xf>
    <xf numFmtId="171" fontId="50" fillId="0" borderId="52" xfId="36" applyNumberFormat="1" applyFont="1" applyFill="1" applyBorder="1">
      <alignment vertical="top"/>
      <protection/>
    </xf>
    <xf numFmtId="2" fontId="49" fillId="0" borderId="53" xfId="33" applyNumberFormat="1" applyFont="1" applyFill="1" applyBorder="1">
      <alignment vertical="top"/>
    </xf>
    <xf numFmtId="172" fontId="11" fillId="21" borderId="18" xfId="37" applyFont="1" applyFill="1" applyBorder="1">
      <alignment horizontal="right" vertical="center"/>
      <protection/>
    </xf>
    <xf numFmtId="175" fontId="9" fillId="0" borderId="18" xfId="84" applyFont="1" applyBorder="1">
      <alignment horizontal="right" vertical="center"/>
      <protection/>
    </xf>
    <xf numFmtId="0" fontId="0" fillId="0" borderId="0" xfId="35" applyAlignment="1">
      <alignment/>
      <protection/>
    </xf>
    <xf numFmtId="0" fontId="0" fillId="0" borderId="0" xfId="35" applyFont="1" applyAlignment="1">
      <alignment wrapText="1"/>
      <protection/>
    </xf>
    <xf numFmtId="0" fontId="0" fillId="10" borderId="22" xfId="35" applyFont="1" applyFill="1" applyBorder="1" applyAlignment="1">
      <alignment horizontal="center" vertical="center" wrapText="1"/>
      <protection/>
    </xf>
    <xf numFmtId="0" fontId="0" fillId="0" borderId="54" xfId="35" applyBorder="1" applyAlignment="1">
      <alignment horizontal="center" vertical="center"/>
      <protection/>
    </xf>
    <xf numFmtId="0" fontId="0" fillId="0" borderId="25" xfId="35" applyBorder="1" applyAlignment="1">
      <alignment horizontal="center" vertical="center"/>
      <protection/>
    </xf>
    <xf numFmtId="0" fontId="0" fillId="0" borderId="0" xfId="35" applyAlignment="1">
      <alignment vertical="center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_Дополнит" xfId="33"/>
    <cellStyle name="Hyperlink_Дополнит" xfId="34"/>
    <cellStyle name="Normal_Add" xfId="35"/>
    <cellStyle name="Normal_Дополнит" xfId="36"/>
    <cellStyle name="Price" xfId="37"/>
    <cellStyle name="Price &lt;" xfId="38"/>
    <cellStyle name="Price &gt;" xfId="39"/>
    <cellStyle name="Price бук" xfId="40"/>
    <cellStyle name="Price зеленый" xfId="41"/>
    <cellStyle name="Price светло-серый" xfId="42"/>
    <cellStyle name="Price т.серый" xfId="43"/>
    <cellStyle name="Price_Add" xfId="44"/>
    <cellStyle name="Size decimal, mm" xfId="45"/>
    <cellStyle name="Size, mm" xfId="46"/>
    <cellStyle name="Text" xfId="47"/>
    <cellStyle name="WorksCode" xfId="48"/>
    <cellStyle name="WorksCode-old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ес" xfId="57"/>
    <cellStyle name="Вес NET" xfId="58"/>
    <cellStyle name="Вес общий" xfId="59"/>
    <cellStyle name="Вывод" xfId="60"/>
    <cellStyle name="Вычисление" xfId="61"/>
    <cellStyle name="Hyperlink" xfId="62"/>
    <cellStyle name="Дата" xfId="63"/>
    <cellStyle name="Currency" xfId="64"/>
    <cellStyle name="Currency [0]" xfId="65"/>
    <cellStyle name="ед.измерения (шт.)" xfId="66"/>
    <cellStyle name="Заголовок 1" xfId="67"/>
    <cellStyle name="Заголовок 2" xfId="68"/>
    <cellStyle name="Заголовок 3" xfId="69"/>
    <cellStyle name="Заголовок 4" xfId="70"/>
    <cellStyle name="Идентификатор" xfId="71"/>
    <cellStyle name="Итог" xfId="72"/>
    <cellStyle name="Код" xfId="73"/>
    <cellStyle name="Код цвета" xfId="74"/>
    <cellStyle name="Количество" xfId="75"/>
    <cellStyle name="Контрольная ячейка" xfId="76"/>
    <cellStyle name="Модель" xfId="77"/>
    <cellStyle name="Модель_GALA Retail Price 2004-04-05" xfId="78"/>
    <cellStyle name="Название" xfId="79"/>
    <cellStyle name="Наименование" xfId="80"/>
    <cellStyle name="Нейтральный" xfId="81"/>
    <cellStyle name="Номер чертежа" xfId="82"/>
    <cellStyle name="Объем" xfId="83"/>
    <cellStyle name="Объем NET" xfId="84"/>
    <cellStyle name="Объем общий" xfId="85"/>
    <cellStyle name="Объем покупки" xfId="86"/>
    <cellStyle name="Объем_Дополнит" xfId="87"/>
    <cellStyle name="Followed Hyperlink" xfId="88"/>
    <cellStyle name="Плохой" xfId="89"/>
    <cellStyle name="Площадь" xfId="90"/>
    <cellStyle name="Пояснение" xfId="91"/>
    <cellStyle name="Примечание" xfId="92"/>
    <cellStyle name="Percent" xfId="93"/>
    <cellStyle name="Проценты" xfId="94"/>
    <cellStyle name="Размеры" xfId="95"/>
    <cellStyle name="Связанная ячейка" xfId="96"/>
    <cellStyle name="Скидка" xfId="97"/>
    <cellStyle name="Текст предупреждения" xfId="98"/>
    <cellStyle name="Comma" xfId="99"/>
    <cellStyle name="Comma [0]" xfId="100"/>
    <cellStyle name="Хороший" xfId="101"/>
    <cellStyle name="Цвет" xfId="102"/>
    <cellStyle name="Цена $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5.emf" /><Relationship Id="rId3" Type="http://schemas.openxmlformats.org/officeDocument/2006/relationships/image" Target="../media/image16.emf" /><Relationship Id="rId4" Type="http://schemas.openxmlformats.org/officeDocument/2006/relationships/image" Target="../media/image17.emf" /><Relationship Id="rId5" Type="http://schemas.openxmlformats.org/officeDocument/2006/relationships/image" Target="../media/image18.emf" /><Relationship Id="rId6" Type="http://schemas.openxmlformats.org/officeDocument/2006/relationships/image" Target="../media/image19.emf" /><Relationship Id="rId7" Type="http://schemas.openxmlformats.org/officeDocument/2006/relationships/image" Target="../media/image20.emf" /><Relationship Id="rId8" Type="http://schemas.openxmlformats.org/officeDocument/2006/relationships/image" Target="../media/image21.emf" /><Relationship Id="rId9" Type="http://schemas.openxmlformats.org/officeDocument/2006/relationships/image" Target="../media/image22.emf" /><Relationship Id="rId10" Type="http://schemas.openxmlformats.org/officeDocument/2006/relationships/image" Target="../media/image23.emf" /><Relationship Id="rId11" Type="http://schemas.openxmlformats.org/officeDocument/2006/relationships/image" Target="../media/image24.emf" /><Relationship Id="rId12" Type="http://schemas.openxmlformats.org/officeDocument/2006/relationships/image" Target="../media/image25.emf" /><Relationship Id="rId13" Type="http://schemas.openxmlformats.org/officeDocument/2006/relationships/image" Target="../media/image26.emf" /><Relationship Id="rId14" Type="http://schemas.openxmlformats.org/officeDocument/2006/relationships/image" Target="../media/image27.emf" /><Relationship Id="rId15" Type="http://schemas.openxmlformats.org/officeDocument/2006/relationships/image" Target="../media/image28.emf" /><Relationship Id="rId16" Type="http://schemas.openxmlformats.org/officeDocument/2006/relationships/image" Target="../media/image29.emf" /><Relationship Id="rId17" Type="http://schemas.openxmlformats.org/officeDocument/2006/relationships/image" Target="../media/image30.emf" /><Relationship Id="rId18" Type="http://schemas.openxmlformats.org/officeDocument/2006/relationships/image" Target="../media/image31.emf" /><Relationship Id="rId19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9</xdr:row>
      <xdr:rowOff>114300</xdr:rowOff>
    </xdr:from>
    <xdr:to>
      <xdr:col>11</xdr:col>
      <xdr:colOff>200025</xdr:colOff>
      <xdr:row>11</xdr:row>
      <xdr:rowOff>57150</xdr:rowOff>
    </xdr:to>
    <xdr:sp>
      <xdr:nvSpPr>
        <xdr:cNvPr id="1" name="WordArt 1"/>
        <xdr:cNvSpPr>
          <a:spLocks/>
        </xdr:cNvSpPr>
      </xdr:nvSpPr>
      <xdr:spPr>
        <a:xfrm>
          <a:off x="5915025" y="1238250"/>
          <a:ext cx="1609725" cy="3619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825600"/>
                  </a:gs>
                  <a:gs pos="13000">
                    <a:srgbClr val="FFA800"/>
                  </a:gs>
                  <a:gs pos="28000">
                    <a:srgbClr val="825600"/>
                  </a:gs>
                  <a:gs pos="42999">
                    <a:srgbClr val="FFA800"/>
                  </a:gs>
                  <a:gs pos="58000">
                    <a:srgbClr val="825600"/>
                  </a:gs>
                  <a:gs pos="72000">
                    <a:srgbClr val="FFA800"/>
                  </a:gs>
                  <a:gs pos="87000">
                    <a:srgbClr val="825600"/>
                  </a:gs>
                  <a:gs pos="100000">
                    <a:srgbClr val="FFA800"/>
                  </a:gs>
                </a:gsLst>
                <a:lin ang="0" scaled="1"/>
              </a:gradFill>
              <a:latin typeface="Arial Black"/>
              <a:cs typeface="Arial Black"/>
            </a:rPr>
            <a:t>SELENA</a:t>
          </a:r>
        </a:p>
      </xdr:txBody>
    </xdr:sp>
    <xdr:clientData/>
  </xdr:twoCellAnchor>
  <xdr:twoCellAnchor editAs="oneCell">
    <xdr:from>
      <xdr:col>0</xdr:col>
      <xdr:colOff>9525</xdr:colOff>
      <xdr:row>21</xdr:row>
      <xdr:rowOff>28575</xdr:rowOff>
    </xdr:from>
    <xdr:to>
      <xdr:col>1</xdr:col>
      <xdr:colOff>647700</xdr:colOff>
      <xdr:row>27</xdr:row>
      <xdr:rowOff>133350</xdr:rowOff>
    </xdr:to>
    <xdr:pic>
      <xdr:nvPicPr>
        <xdr:cNvPr id="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76575"/>
          <a:ext cx="1590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20</xdr:row>
      <xdr:rowOff>104775</xdr:rowOff>
    </xdr:from>
    <xdr:to>
      <xdr:col>7</xdr:col>
      <xdr:colOff>695325</xdr:colOff>
      <xdr:row>27</xdr:row>
      <xdr:rowOff>114300</xdr:rowOff>
    </xdr:to>
    <xdr:pic>
      <xdr:nvPicPr>
        <xdr:cNvPr id="3" name="Picture 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3019425"/>
          <a:ext cx="1600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35</xdr:row>
      <xdr:rowOff>57150</xdr:rowOff>
    </xdr:from>
    <xdr:to>
      <xdr:col>1</xdr:col>
      <xdr:colOff>409575</xdr:colOff>
      <xdr:row>41</xdr:row>
      <xdr:rowOff>123825</xdr:rowOff>
    </xdr:to>
    <xdr:pic>
      <xdr:nvPicPr>
        <xdr:cNvPr id="4" name="Picture 1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4981575"/>
          <a:ext cx="1333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35</xdr:row>
      <xdr:rowOff>28575</xdr:rowOff>
    </xdr:from>
    <xdr:to>
      <xdr:col>7</xdr:col>
      <xdr:colOff>504825</xdr:colOff>
      <xdr:row>41</xdr:row>
      <xdr:rowOff>114300</xdr:rowOff>
    </xdr:to>
    <xdr:pic>
      <xdr:nvPicPr>
        <xdr:cNvPr id="5" name="Picture 1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9525" y="4953000"/>
          <a:ext cx="1419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44</xdr:row>
      <xdr:rowOff>9525</xdr:rowOff>
    </xdr:from>
    <xdr:to>
      <xdr:col>1</xdr:col>
      <xdr:colOff>419100</xdr:colOff>
      <xdr:row>50</xdr:row>
      <xdr:rowOff>114300</xdr:rowOff>
    </xdr:to>
    <xdr:pic>
      <xdr:nvPicPr>
        <xdr:cNvPr id="6" name="Picture 1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6143625"/>
          <a:ext cx="1352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44</xdr:row>
      <xdr:rowOff>57150</xdr:rowOff>
    </xdr:from>
    <xdr:to>
      <xdr:col>7</xdr:col>
      <xdr:colOff>390525</xdr:colOff>
      <xdr:row>50</xdr:row>
      <xdr:rowOff>123825</xdr:rowOff>
    </xdr:to>
    <xdr:pic>
      <xdr:nvPicPr>
        <xdr:cNvPr id="7" name="Picture 19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29050" y="6191250"/>
          <a:ext cx="1295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56</xdr:row>
      <xdr:rowOff>19050</xdr:rowOff>
    </xdr:from>
    <xdr:to>
      <xdr:col>0</xdr:col>
      <xdr:colOff>847725</xdr:colOff>
      <xdr:row>60</xdr:row>
      <xdr:rowOff>57150</xdr:rowOff>
    </xdr:to>
    <xdr:pic>
      <xdr:nvPicPr>
        <xdr:cNvPr id="8" name="Picture 19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762875"/>
          <a:ext cx="790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54</xdr:row>
      <xdr:rowOff>47625</xdr:rowOff>
    </xdr:from>
    <xdr:to>
      <xdr:col>7</xdr:col>
      <xdr:colOff>390525</xdr:colOff>
      <xdr:row>59</xdr:row>
      <xdr:rowOff>114300</xdr:rowOff>
    </xdr:to>
    <xdr:pic>
      <xdr:nvPicPr>
        <xdr:cNvPr id="9" name="Picture 192" descr="M2016 copy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0" y="7524750"/>
          <a:ext cx="1314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64</xdr:row>
      <xdr:rowOff>123825</xdr:rowOff>
    </xdr:from>
    <xdr:to>
      <xdr:col>7</xdr:col>
      <xdr:colOff>19050</xdr:colOff>
      <xdr:row>70</xdr:row>
      <xdr:rowOff>76200</xdr:rowOff>
    </xdr:to>
    <xdr:pic>
      <xdr:nvPicPr>
        <xdr:cNvPr id="10" name="Picture 19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00" y="8943975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64</xdr:row>
      <xdr:rowOff>114300</xdr:rowOff>
    </xdr:from>
    <xdr:to>
      <xdr:col>0</xdr:col>
      <xdr:colOff>762000</xdr:colOff>
      <xdr:row>70</xdr:row>
      <xdr:rowOff>28575</xdr:rowOff>
    </xdr:to>
    <xdr:pic>
      <xdr:nvPicPr>
        <xdr:cNvPr id="11" name="Picture 19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0500" y="8934450"/>
          <a:ext cx="571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72</xdr:row>
      <xdr:rowOff>47625</xdr:rowOff>
    </xdr:from>
    <xdr:to>
      <xdr:col>6</xdr:col>
      <xdr:colOff>790575</xdr:colOff>
      <xdr:row>78</xdr:row>
      <xdr:rowOff>76200</xdr:rowOff>
    </xdr:to>
    <xdr:pic>
      <xdr:nvPicPr>
        <xdr:cNvPr id="12" name="Picture 19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10025" y="9944100"/>
          <a:ext cx="561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72</xdr:row>
      <xdr:rowOff>114300</xdr:rowOff>
    </xdr:from>
    <xdr:to>
      <xdr:col>0</xdr:col>
      <xdr:colOff>723900</xdr:colOff>
      <xdr:row>78</xdr:row>
      <xdr:rowOff>66675</xdr:rowOff>
    </xdr:to>
    <xdr:pic>
      <xdr:nvPicPr>
        <xdr:cNvPr id="13" name="Picture 20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38125" y="10010775"/>
          <a:ext cx="485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47625</xdr:rowOff>
    </xdr:from>
    <xdr:to>
      <xdr:col>8</xdr:col>
      <xdr:colOff>247650</xdr:colOff>
      <xdr:row>9</xdr:row>
      <xdr:rowOff>66675</xdr:rowOff>
    </xdr:to>
    <xdr:pic>
      <xdr:nvPicPr>
        <xdr:cNvPr id="14" name="Рисунок 1" descr="логотип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150" y="47625"/>
          <a:ext cx="56864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36</xdr:row>
      <xdr:rowOff>47625</xdr:rowOff>
    </xdr:from>
    <xdr:to>
      <xdr:col>6</xdr:col>
      <xdr:colOff>876300</xdr:colOff>
      <xdr:row>43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219700"/>
          <a:ext cx="84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23</xdr:row>
      <xdr:rowOff>76200</xdr:rowOff>
    </xdr:from>
    <xdr:to>
      <xdr:col>6</xdr:col>
      <xdr:colOff>657225</xdr:colOff>
      <xdr:row>29</xdr:row>
      <xdr:rowOff>114300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3476625"/>
          <a:ext cx="590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14</xdr:row>
      <xdr:rowOff>123825</xdr:rowOff>
    </xdr:from>
    <xdr:to>
      <xdr:col>0</xdr:col>
      <xdr:colOff>657225</xdr:colOff>
      <xdr:row>17</xdr:row>
      <xdr:rowOff>57150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2238375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</xdr:row>
      <xdr:rowOff>114300</xdr:rowOff>
    </xdr:from>
    <xdr:to>
      <xdr:col>0</xdr:col>
      <xdr:colOff>704850</xdr:colOff>
      <xdr:row>20</xdr:row>
      <xdr:rowOff>133350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2657475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</xdr:row>
      <xdr:rowOff>28575</xdr:rowOff>
    </xdr:from>
    <xdr:to>
      <xdr:col>0</xdr:col>
      <xdr:colOff>790575</xdr:colOff>
      <xdr:row>25</xdr:row>
      <xdr:rowOff>19050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3143250"/>
          <a:ext cx="666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28</xdr:row>
      <xdr:rowOff>76200</xdr:rowOff>
    </xdr:from>
    <xdr:to>
      <xdr:col>0</xdr:col>
      <xdr:colOff>800100</xdr:colOff>
      <xdr:row>32</xdr:row>
      <xdr:rowOff>114300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350" y="4162425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37</xdr:row>
      <xdr:rowOff>38100</xdr:rowOff>
    </xdr:from>
    <xdr:to>
      <xdr:col>0</xdr:col>
      <xdr:colOff>942975</xdr:colOff>
      <xdr:row>41</xdr:row>
      <xdr:rowOff>123825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5343525"/>
          <a:ext cx="923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47</xdr:row>
      <xdr:rowOff>28575</xdr:rowOff>
    </xdr:from>
    <xdr:to>
      <xdr:col>1</xdr:col>
      <xdr:colOff>171450</xdr:colOff>
      <xdr:row>51</xdr:row>
      <xdr:rowOff>133350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" y="6686550"/>
          <a:ext cx="1104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14</xdr:row>
      <xdr:rowOff>19050</xdr:rowOff>
    </xdr:from>
    <xdr:to>
      <xdr:col>6</xdr:col>
      <xdr:colOff>514350</xdr:colOff>
      <xdr:row>19</xdr:row>
      <xdr:rowOff>57150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38575" y="2133600"/>
          <a:ext cx="447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62</xdr:row>
      <xdr:rowOff>47625</xdr:rowOff>
    </xdr:from>
    <xdr:to>
      <xdr:col>0</xdr:col>
      <xdr:colOff>762000</xdr:colOff>
      <xdr:row>68</xdr:row>
      <xdr:rowOff>133350</xdr:rowOff>
    </xdr:to>
    <xdr:pic>
      <xdr:nvPicPr>
        <xdr:cNvPr id="10" name="Picture 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300" y="8724900"/>
          <a:ext cx="647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54</xdr:row>
      <xdr:rowOff>76200</xdr:rowOff>
    </xdr:from>
    <xdr:to>
      <xdr:col>0</xdr:col>
      <xdr:colOff>876300</xdr:colOff>
      <xdr:row>60</xdr:row>
      <xdr:rowOff>66675</xdr:rowOff>
    </xdr:to>
    <xdr:pic>
      <xdr:nvPicPr>
        <xdr:cNvPr id="11" name="Picture 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5725" y="76771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54</xdr:row>
      <xdr:rowOff>19050</xdr:rowOff>
    </xdr:from>
    <xdr:to>
      <xdr:col>6</xdr:col>
      <xdr:colOff>904875</xdr:colOff>
      <xdr:row>59</xdr:row>
      <xdr:rowOff>38100</xdr:rowOff>
    </xdr:to>
    <xdr:pic>
      <xdr:nvPicPr>
        <xdr:cNvPr id="12" name="Picture 2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67150" y="76200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62</xdr:row>
      <xdr:rowOff>123825</xdr:rowOff>
    </xdr:from>
    <xdr:to>
      <xdr:col>7</xdr:col>
      <xdr:colOff>28575</xdr:colOff>
      <xdr:row>68</xdr:row>
      <xdr:rowOff>19050</xdr:rowOff>
    </xdr:to>
    <xdr:pic>
      <xdr:nvPicPr>
        <xdr:cNvPr id="13" name="Picture 3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95725" y="8801100"/>
          <a:ext cx="819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70</xdr:row>
      <xdr:rowOff>66675</xdr:rowOff>
    </xdr:from>
    <xdr:to>
      <xdr:col>0</xdr:col>
      <xdr:colOff>647700</xdr:colOff>
      <xdr:row>74</xdr:row>
      <xdr:rowOff>66675</xdr:rowOff>
    </xdr:to>
    <xdr:pic>
      <xdr:nvPicPr>
        <xdr:cNvPr id="14" name="Picture 3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9820275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71</xdr:row>
      <xdr:rowOff>0</xdr:rowOff>
    </xdr:from>
    <xdr:to>
      <xdr:col>6</xdr:col>
      <xdr:colOff>800100</xdr:colOff>
      <xdr:row>73</xdr:row>
      <xdr:rowOff>114300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981450" y="9886950"/>
          <a:ext cx="590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552450</xdr:colOff>
      <xdr:row>17</xdr:row>
      <xdr:rowOff>19050</xdr:rowOff>
    </xdr:from>
    <xdr:to>
      <xdr:col>7</xdr:col>
      <xdr:colOff>76200</xdr:colOff>
      <xdr:row>22</xdr:row>
      <xdr:rowOff>47625</xdr:rowOff>
    </xdr:to>
    <xdr:pic>
      <xdr:nvPicPr>
        <xdr:cNvPr id="16" name="Picture 3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324350" y="2562225"/>
          <a:ext cx="438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29</xdr:row>
      <xdr:rowOff>76200</xdr:rowOff>
    </xdr:from>
    <xdr:to>
      <xdr:col>6</xdr:col>
      <xdr:colOff>857250</xdr:colOff>
      <xdr:row>35</xdr:row>
      <xdr:rowOff>114300</xdr:rowOff>
    </xdr:to>
    <xdr:pic>
      <xdr:nvPicPr>
        <xdr:cNvPr id="17" name="Picture 3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010025" y="4295775"/>
          <a:ext cx="619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43</xdr:row>
      <xdr:rowOff>28575</xdr:rowOff>
    </xdr:from>
    <xdr:to>
      <xdr:col>7</xdr:col>
      <xdr:colOff>133350</xdr:colOff>
      <xdr:row>50</xdr:row>
      <xdr:rowOff>123825</xdr:rowOff>
    </xdr:to>
    <xdr:pic>
      <xdr:nvPicPr>
        <xdr:cNvPr id="18" name="Picture 3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9525" y="6153150"/>
          <a:ext cx="1000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419100</xdr:colOff>
      <xdr:row>9</xdr:row>
      <xdr:rowOff>114300</xdr:rowOff>
    </xdr:from>
    <xdr:to>
      <xdr:col>11</xdr:col>
      <xdr:colOff>200025</xdr:colOff>
      <xdr:row>11</xdr:row>
      <xdr:rowOff>57150</xdr:rowOff>
    </xdr:to>
    <xdr:sp>
      <xdr:nvSpPr>
        <xdr:cNvPr id="19" name="WordArt 1"/>
        <xdr:cNvSpPr>
          <a:spLocks/>
        </xdr:cNvSpPr>
      </xdr:nvSpPr>
      <xdr:spPr>
        <a:xfrm>
          <a:off x="5972175" y="1238250"/>
          <a:ext cx="1619250" cy="3619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825600"/>
                  </a:gs>
                  <a:gs pos="13000">
                    <a:srgbClr val="FFA800"/>
                  </a:gs>
                  <a:gs pos="28000">
                    <a:srgbClr val="825600"/>
                  </a:gs>
                  <a:gs pos="42999">
                    <a:srgbClr val="FFA800"/>
                  </a:gs>
                  <a:gs pos="58000">
                    <a:srgbClr val="825600"/>
                  </a:gs>
                  <a:gs pos="72000">
                    <a:srgbClr val="FFA800"/>
                  </a:gs>
                  <a:gs pos="87000">
                    <a:srgbClr val="825600"/>
                  </a:gs>
                  <a:gs pos="100000">
                    <a:srgbClr val="FFA800"/>
                  </a:gs>
                </a:gsLst>
                <a:lin ang="0" scaled="1"/>
              </a:gradFill>
              <a:latin typeface="Arial Black"/>
              <a:cs typeface="Arial Black"/>
            </a:rPr>
            <a:t>SELENA</a:t>
          </a:r>
        </a:p>
      </xdr:txBody>
    </xdr:sp>
    <xdr:clientData/>
  </xdr:twoCellAnchor>
  <xdr:twoCellAnchor>
    <xdr:from>
      <xdr:col>0</xdr:col>
      <xdr:colOff>57150</xdr:colOff>
      <xdr:row>0</xdr:row>
      <xdr:rowOff>47625</xdr:rowOff>
    </xdr:from>
    <xdr:to>
      <xdr:col>8</xdr:col>
      <xdr:colOff>247650</xdr:colOff>
      <xdr:row>9</xdr:row>
      <xdr:rowOff>66675</xdr:rowOff>
    </xdr:to>
    <xdr:pic>
      <xdr:nvPicPr>
        <xdr:cNvPr id="20" name="Рисунок 1" descr="логотип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7150" y="47625"/>
          <a:ext cx="5743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mbio.net\usr\&#1044;&#1083;&#1103;%20&#1052;&#1072;&#1082;&#1072;&#1077;&#1074;&#1072;\!!exp\_ACCENT%20Export%20Price%202006-12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полнит"/>
      <sheetName val="ACCENT"/>
    </sheetNames>
    <sheetDataSet>
      <sheetData sheetId="0">
        <row r="16">
          <cell r="B16">
            <v>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11"/>
  <sheetViews>
    <sheetView zoomScale="130" zoomScaleNormal="130" zoomScalePageLayoutView="0" workbookViewId="0" topLeftCell="A1">
      <selection activeCell="B9" sqref="B9"/>
    </sheetView>
  </sheetViews>
  <sheetFormatPr defaultColWidth="9.59765625" defaultRowHeight="9.75"/>
  <cols>
    <col min="1" max="1" width="15" style="16" customWidth="1"/>
    <col min="2" max="2" width="16.19921875" style="16" customWidth="1"/>
    <col min="3" max="3" width="49.3984375" style="16" customWidth="1"/>
    <col min="4" max="5" width="9.59765625" style="16" customWidth="1"/>
    <col min="6" max="6" width="19" style="16" customWidth="1"/>
    <col min="7" max="7" width="25.19921875" style="16" customWidth="1"/>
    <col min="8" max="9" width="9.59765625" style="16" customWidth="1"/>
    <col min="10" max="10" width="19.59765625" style="16" customWidth="1"/>
    <col min="11" max="13" width="9.59765625" style="16" customWidth="1"/>
    <col min="15" max="16384" width="9.59765625" style="16" customWidth="1"/>
  </cols>
  <sheetData>
    <row r="1" spans="1:16" ht="35.25" customHeight="1">
      <c r="A1" s="13" t="s">
        <v>3</v>
      </c>
      <c r="B1" s="14">
        <v>1</v>
      </c>
      <c r="C1" s="15" t="s">
        <v>4</v>
      </c>
      <c r="D1" s="16" t="b">
        <v>0</v>
      </c>
      <c r="E1" s="16" t="b">
        <v>0</v>
      </c>
      <c r="F1" s="145" t="s">
        <v>16</v>
      </c>
      <c r="G1" s="146" t="s">
        <v>17</v>
      </c>
      <c r="H1" s="68" t="s">
        <v>18</v>
      </c>
      <c r="I1" s="68" t="s">
        <v>19</v>
      </c>
      <c r="J1" s="32" t="s">
        <v>321</v>
      </c>
      <c r="K1" s="32" t="s">
        <v>322</v>
      </c>
      <c r="M1" s="32"/>
      <c r="O1" s="32"/>
      <c r="P1" s="32"/>
    </row>
    <row r="2" spans="1:15" ht="9.75">
      <c r="A2" s="17" t="s">
        <v>10</v>
      </c>
      <c r="B2" s="18"/>
      <c r="C2" s="18"/>
      <c r="F2" s="97" t="s">
        <v>75</v>
      </c>
      <c r="G2" s="16">
        <v>8579.78</v>
      </c>
      <c r="H2" s="16">
        <v>18.3</v>
      </c>
      <c r="I2" s="70">
        <v>0.127</v>
      </c>
      <c r="K2" s="32"/>
      <c r="M2"/>
      <c r="O2" s="70"/>
    </row>
    <row r="3" spans="1:16" ht="9.75">
      <c r="A3" s="17" t="s">
        <v>11</v>
      </c>
      <c r="B3" s="18"/>
      <c r="C3" s="18"/>
      <c r="F3" s="96" t="s">
        <v>53</v>
      </c>
      <c r="G3" s="16">
        <v>6599.74</v>
      </c>
      <c r="H3" s="69">
        <v>23</v>
      </c>
      <c r="I3" s="70">
        <v>0.48</v>
      </c>
      <c r="K3" s="32"/>
      <c r="M3"/>
      <c r="O3" s="70"/>
      <c r="P3" s="69"/>
    </row>
    <row r="4" spans="1:16" ht="10.5" thickBot="1">
      <c r="A4" s="17" t="s">
        <v>5</v>
      </c>
      <c r="B4" s="18"/>
      <c r="C4" s="18"/>
      <c r="F4" s="96" t="s">
        <v>26</v>
      </c>
      <c r="G4" s="16">
        <v>6533.66</v>
      </c>
      <c r="H4" s="69">
        <v>34</v>
      </c>
      <c r="I4" s="70">
        <v>0.72</v>
      </c>
      <c r="K4" s="32"/>
      <c r="M4"/>
      <c r="O4" s="70"/>
      <c r="P4" s="69"/>
    </row>
    <row r="5" spans="1:13" ht="10.5" thickTop="1">
      <c r="A5" s="19" t="str">
        <f>TEXT(B5,"ДД.ММ.ГГГГ")</f>
        <v>01.10.2011</v>
      </c>
      <c r="B5" s="20">
        <v>40817</v>
      </c>
      <c r="C5" s="33" t="s">
        <v>12</v>
      </c>
      <c r="F5" s="131" t="s">
        <v>105</v>
      </c>
      <c r="G5" s="16">
        <f aca="true" t="shared" si="0" ref="G5:G11">IF(DealersPricelist,ROUND(J5*(1-Discount),0),J5)*1.18</f>
        <v>4961.9</v>
      </c>
      <c r="H5" s="136">
        <v>15.9</v>
      </c>
      <c r="I5" s="137">
        <v>0.122</v>
      </c>
      <c r="J5" s="142">
        <v>4205</v>
      </c>
      <c r="K5" s="32"/>
      <c r="M5"/>
    </row>
    <row r="6" spans="1:13" ht="10.5" thickBot="1">
      <c r="A6" s="22" t="s">
        <v>6</v>
      </c>
      <c r="B6" s="23" t="s">
        <v>7</v>
      </c>
      <c r="C6" s="24" t="s">
        <v>6</v>
      </c>
      <c r="F6" s="131" t="s">
        <v>106</v>
      </c>
      <c r="G6" s="16">
        <f t="shared" si="0"/>
        <v>5064.5599999999995</v>
      </c>
      <c r="H6" s="136">
        <v>15.9</v>
      </c>
      <c r="I6" s="137">
        <v>0.122</v>
      </c>
      <c r="J6" s="142">
        <v>4292</v>
      </c>
      <c r="M6"/>
    </row>
    <row r="7" spans="3:13" ht="11.25" thickBot="1" thickTop="1">
      <c r="C7" s="25"/>
      <c r="F7" s="131" t="s">
        <v>110</v>
      </c>
      <c r="G7" s="16">
        <f t="shared" si="0"/>
        <v>22060.1</v>
      </c>
      <c r="H7" s="136">
        <v>72.9</v>
      </c>
      <c r="I7" s="137">
        <v>0.598</v>
      </c>
      <c r="J7" s="142">
        <v>18695</v>
      </c>
      <c r="M7"/>
    </row>
    <row r="8" spans="1:13" ht="10.5" thickTop="1">
      <c r="A8" s="19" t="str">
        <f>TEXT(B8,"ДД.ММ.ГГГГ")</f>
        <v>01.10.2011</v>
      </c>
      <c r="B8" s="20">
        <v>40817</v>
      </c>
      <c r="C8" s="21" t="s">
        <v>8</v>
      </c>
      <c r="F8" s="131" t="s">
        <v>111</v>
      </c>
      <c r="G8" s="16">
        <f t="shared" si="0"/>
        <v>23011.18</v>
      </c>
      <c r="H8" s="136">
        <v>72.9</v>
      </c>
      <c r="I8" s="137">
        <v>0.598</v>
      </c>
      <c r="J8" s="142">
        <v>19501</v>
      </c>
      <c r="M8"/>
    </row>
    <row r="9" spans="1:13" ht="10.5" thickBot="1">
      <c r="A9" s="22" t="s">
        <v>6</v>
      </c>
      <c r="B9" s="26" t="s">
        <v>6</v>
      </c>
      <c r="C9" s="24" t="s">
        <v>6</v>
      </c>
      <c r="F9" s="132" t="s">
        <v>108</v>
      </c>
      <c r="G9" s="16">
        <f t="shared" si="0"/>
        <v>15296.339999999998</v>
      </c>
      <c r="H9" s="136">
        <v>50.8</v>
      </c>
      <c r="I9" s="137">
        <v>0.318</v>
      </c>
      <c r="J9" s="142">
        <v>12963</v>
      </c>
      <c r="K9" s="32"/>
      <c r="M9"/>
    </row>
    <row r="10" spans="6:13" ht="10.5" thickTop="1">
      <c r="F10" s="132" t="s">
        <v>109</v>
      </c>
      <c r="G10" s="16">
        <f t="shared" si="0"/>
        <v>15635</v>
      </c>
      <c r="H10" s="136">
        <v>50.8</v>
      </c>
      <c r="I10" s="137">
        <v>0.318</v>
      </c>
      <c r="J10" s="142">
        <v>13250</v>
      </c>
      <c r="K10" s="32"/>
      <c r="M10"/>
    </row>
    <row r="11" spans="1:13" ht="9.75">
      <c r="A11" s="32" t="s">
        <v>23</v>
      </c>
      <c r="F11" s="132" t="s">
        <v>118</v>
      </c>
      <c r="G11" s="16">
        <f t="shared" si="0"/>
        <v>4323.5199999999995</v>
      </c>
      <c r="H11" s="136">
        <v>12.1</v>
      </c>
      <c r="I11" s="137">
        <v>0.035</v>
      </c>
      <c r="J11" s="142">
        <v>3664</v>
      </c>
      <c r="M11"/>
    </row>
    <row r="12" spans="1:13" ht="9.75">
      <c r="A12" s="98" t="s">
        <v>22</v>
      </c>
      <c r="F12" s="132" t="s">
        <v>119</v>
      </c>
      <c r="G12" s="16">
        <f>SUM(G13:G14)</f>
        <v>6897.099999999999</v>
      </c>
      <c r="H12" s="138">
        <v>20.9</v>
      </c>
      <c r="I12" s="137">
        <v>0.056</v>
      </c>
      <c r="K12" s="32" t="s">
        <v>322</v>
      </c>
      <c r="M12"/>
    </row>
    <row r="13" spans="6:13" ht="11.25" thickBot="1">
      <c r="F13" s="133" t="s">
        <v>212</v>
      </c>
      <c r="G13" s="16">
        <f>IF(DealersPricelist,ROUND(J13*(1-Discount),0),J13)*1.18</f>
        <v>3135.2599999999998</v>
      </c>
      <c r="H13" s="139">
        <v>9.9</v>
      </c>
      <c r="I13" s="140">
        <v>0.033</v>
      </c>
      <c r="J13" s="142">
        <v>2657</v>
      </c>
      <c r="M13"/>
    </row>
    <row r="14" spans="1:13" ht="11.25" thickTop="1">
      <c r="A14" s="147" t="s">
        <v>9</v>
      </c>
      <c r="B14" s="27"/>
      <c r="C14" s="28"/>
      <c r="F14" s="133" t="s">
        <v>213</v>
      </c>
      <c r="G14" s="16">
        <f>IF(DealersPricelist,ROUND(J14*(1-Discount),0),J14)*1.18</f>
        <v>3761.8399999999997</v>
      </c>
      <c r="H14" s="139">
        <v>11</v>
      </c>
      <c r="I14" s="140">
        <v>0.023</v>
      </c>
      <c r="J14" s="142">
        <v>3188</v>
      </c>
      <c r="M14"/>
    </row>
    <row r="15" spans="1:13" ht="9.75">
      <c r="A15" s="148"/>
      <c r="B15" s="29"/>
      <c r="C15" s="30"/>
      <c r="F15" s="132" t="s">
        <v>120</v>
      </c>
      <c r="G15" s="16">
        <f>SUM(G16:G17)</f>
        <v>11814.16</v>
      </c>
      <c r="H15" s="138">
        <v>35.7</v>
      </c>
      <c r="I15" s="137">
        <v>0.089</v>
      </c>
      <c r="K15" s="32" t="s">
        <v>322</v>
      </c>
      <c r="M15"/>
    </row>
    <row r="16" spans="1:13" ht="11.25" thickBot="1">
      <c r="A16" s="149"/>
      <c r="B16" s="31"/>
      <c r="C16" s="34" t="s">
        <v>44</v>
      </c>
      <c r="F16" s="133" t="s">
        <v>214</v>
      </c>
      <c r="G16" s="16">
        <f>IF(DealersPricelist,ROUND(J16*(1-Discount),0),J16)*1.18</f>
        <v>5280.5</v>
      </c>
      <c r="H16" s="139">
        <v>16.4</v>
      </c>
      <c r="I16" s="140">
        <v>0.047</v>
      </c>
      <c r="J16" s="142">
        <v>4475</v>
      </c>
      <c r="M16"/>
    </row>
    <row r="17" spans="6:13" ht="11.25" thickTop="1">
      <c r="F17" s="133" t="s">
        <v>215</v>
      </c>
      <c r="G17" s="16">
        <f>IF(DealersPricelist,ROUND(J17*(1-Discount),0),J17)*1.18</f>
        <v>6533.66</v>
      </c>
      <c r="H17" s="139">
        <v>19.3</v>
      </c>
      <c r="I17" s="140">
        <v>0.042</v>
      </c>
      <c r="J17" s="142">
        <v>5537</v>
      </c>
      <c r="M17"/>
    </row>
    <row r="18" spans="1:13" ht="9.75">
      <c r="A18"/>
      <c r="F18" s="132" t="s">
        <v>93</v>
      </c>
      <c r="G18" s="16">
        <f>SUM(G19:G23)</f>
        <v>50021.37999999999</v>
      </c>
      <c r="H18" s="138">
        <v>173.1</v>
      </c>
      <c r="I18" s="137">
        <v>0.762</v>
      </c>
      <c r="K18" s="32" t="s">
        <v>322</v>
      </c>
      <c r="M18"/>
    </row>
    <row r="19" spans="1:13" ht="10.5">
      <c r="A19"/>
      <c r="F19" s="133" t="s">
        <v>216</v>
      </c>
      <c r="G19" s="16">
        <f>IF(DealersPricelist,ROUND(J19*(1-Discount),0),J19)*1.18</f>
        <v>15377.759999999998</v>
      </c>
      <c r="H19" s="139">
        <v>57.9</v>
      </c>
      <c r="I19" s="140">
        <v>0.16</v>
      </c>
      <c r="J19" s="142">
        <v>13032</v>
      </c>
      <c r="M19"/>
    </row>
    <row r="20" spans="1:13" ht="10.5">
      <c r="A20"/>
      <c r="F20" s="133" t="s">
        <v>217</v>
      </c>
      <c r="G20" s="16">
        <f>IF(DealersPricelist,ROUND(J20*(1-Discount),0),J20)*1.18</f>
        <v>7240.48</v>
      </c>
      <c r="H20" s="139">
        <v>22.6</v>
      </c>
      <c r="I20" s="140">
        <v>0.061</v>
      </c>
      <c r="J20" s="142">
        <v>6136</v>
      </c>
      <c r="M20"/>
    </row>
    <row r="21" spans="1:13" ht="10.5">
      <c r="A21" s="32"/>
      <c r="F21" s="133" t="s">
        <v>218</v>
      </c>
      <c r="G21" s="16">
        <f>IF(DealersPricelist,ROUND(J21*(1-Discount),0),J21)*1.18</f>
        <v>6695.32</v>
      </c>
      <c r="H21" s="139">
        <v>18.4</v>
      </c>
      <c r="I21" s="140">
        <v>0.056</v>
      </c>
      <c r="J21" s="142">
        <v>5674</v>
      </c>
      <c r="M21"/>
    </row>
    <row r="22" spans="1:13" ht="10.5">
      <c r="A22" s="32"/>
      <c r="F22" s="133" t="s">
        <v>211</v>
      </c>
      <c r="G22" s="16">
        <f>IF(DealersPricelist,ROUND(J22*(1-Discount),0),J22)*1.18</f>
        <v>5411.48</v>
      </c>
      <c r="H22" s="139">
        <v>20</v>
      </c>
      <c r="I22" s="140">
        <v>0.305</v>
      </c>
      <c r="J22" s="142">
        <v>4586</v>
      </c>
      <c r="M22"/>
    </row>
    <row r="23" spans="1:13" ht="10.5">
      <c r="A23" s="35" t="s">
        <v>13</v>
      </c>
      <c r="F23" s="133" t="s">
        <v>219</v>
      </c>
      <c r="G23" s="16">
        <f>IF(DealersPricelist,ROUND(J23*(1-Discount),0),J23)*1.18</f>
        <v>15296.339999999998</v>
      </c>
      <c r="H23" s="139">
        <v>54.2</v>
      </c>
      <c r="I23" s="140">
        <v>0.18</v>
      </c>
      <c r="J23" s="142">
        <v>12963</v>
      </c>
      <c r="M23"/>
    </row>
    <row r="24" spans="6:13" ht="9.75">
      <c r="F24" s="132" t="s">
        <v>94</v>
      </c>
      <c r="G24" s="16">
        <f>SUM(G25:G29)</f>
        <v>51482.219999999994</v>
      </c>
      <c r="H24" s="138">
        <v>155</v>
      </c>
      <c r="I24" s="137">
        <v>0.762</v>
      </c>
      <c r="K24" s="32" t="s">
        <v>322</v>
      </c>
      <c r="M24"/>
    </row>
    <row r="25" spans="6:13" ht="10.5">
      <c r="F25" s="133" t="s">
        <v>216</v>
      </c>
      <c r="G25" s="16">
        <f>IF(DealersPricelist,ROUND(J25*(1-Discount),0),J25)*1.18</f>
        <v>15377.759999999998</v>
      </c>
      <c r="H25" s="139">
        <v>57.9</v>
      </c>
      <c r="I25" s="140">
        <v>0.16</v>
      </c>
      <c r="J25" s="142">
        <v>13032</v>
      </c>
      <c r="M25"/>
    </row>
    <row r="26" spans="6:13" ht="10.5">
      <c r="F26" s="133" t="s">
        <v>217</v>
      </c>
      <c r="G26" s="16">
        <f>IF(DealersPricelist,ROUND(J26*(1-Discount),0),J26)*1.18</f>
        <v>7240.48</v>
      </c>
      <c r="H26" s="139">
        <v>22.6</v>
      </c>
      <c r="I26" s="140">
        <v>0.061</v>
      </c>
      <c r="J26" s="142">
        <v>6136</v>
      </c>
      <c r="M26"/>
    </row>
    <row r="27" spans="6:13" ht="10.5">
      <c r="F27" s="133" t="s">
        <v>218</v>
      </c>
      <c r="G27" s="16">
        <f>IF(DealersPricelist,ROUND(J27*(1-Discount),0),J27)*1.18</f>
        <v>6695.32</v>
      </c>
      <c r="H27" s="139">
        <v>18.4</v>
      </c>
      <c r="I27" s="140">
        <v>0.056</v>
      </c>
      <c r="J27" s="142">
        <v>5674</v>
      </c>
      <c r="M27"/>
    </row>
    <row r="28" spans="6:13" ht="10.5">
      <c r="F28" s="133" t="s">
        <v>211</v>
      </c>
      <c r="G28" s="16">
        <f>IF(DealersPricelist,ROUND(J28*(1-Discount),0),J28)*1.18</f>
        <v>5411.48</v>
      </c>
      <c r="H28" s="139">
        <v>20</v>
      </c>
      <c r="I28" s="140">
        <v>0.305</v>
      </c>
      <c r="J28" s="142">
        <v>4586</v>
      </c>
      <c r="M28"/>
    </row>
    <row r="29" spans="6:13" ht="10.5">
      <c r="F29" s="133" t="s">
        <v>220</v>
      </c>
      <c r="G29" s="16">
        <f>IF(DealersPricelist,ROUND(J29*(1-Discount),0),J29)*1.18</f>
        <v>16757.18</v>
      </c>
      <c r="H29" s="139">
        <v>36.1</v>
      </c>
      <c r="I29" s="140">
        <v>0.18</v>
      </c>
      <c r="J29" s="142">
        <v>14201</v>
      </c>
      <c r="K29" s="32"/>
      <c r="M29"/>
    </row>
    <row r="30" spans="6:13" ht="9.75">
      <c r="F30" s="132" t="s">
        <v>126</v>
      </c>
      <c r="G30" s="16">
        <f>SUM(G31:G45)</f>
        <v>99849.23999999999</v>
      </c>
      <c r="H30" s="138">
        <v>644.913955</v>
      </c>
      <c r="I30" s="137">
        <v>2.1319999999999997</v>
      </c>
      <c r="K30" s="32" t="s">
        <v>322</v>
      </c>
      <c r="M30"/>
    </row>
    <row r="31" spans="6:13" ht="10.5">
      <c r="F31" s="133" t="s">
        <v>221</v>
      </c>
      <c r="G31" s="16">
        <f aca="true" t="shared" si="1" ref="G31:G45">IF(DealersPricelist,ROUND(J31*(1-Discount),0),J31)*1.18</f>
        <v>7095.339999999999</v>
      </c>
      <c r="H31" s="139">
        <v>36.7</v>
      </c>
      <c r="I31" s="140">
        <v>0.124</v>
      </c>
      <c r="J31" s="142">
        <v>6013</v>
      </c>
      <c r="M31"/>
    </row>
    <row r="32" spans="6:13" ht="10.5">
      <c r="F32" s="133" t="s">
        <v>222</v>
      </c>
      <c r="G32" s="16">
        <f t="shared" si="1"/>
        <v>7095.339999999999</v>
      </c>
      <c r="H32" s="139">
        <v>36.7</v>
      </c>
      <c r="I32" s="140">
        <v>0.124</v>
      </c>
      <c r="J32" s="142">
        <v>6013</v>
      </c>
      <c r="M32"/>
    </row>
    <row r="33" spans="6:13" ht="10.5">
      <c r="F33" s="133" t="s">
        <v>223</v>
      </c>
      <c r="G33" s="16">
        <f t="shared" si="1"/>
        <v>2345.8399999999997</v>
      </c>
      <c r="H33" s="139">
        <v>30.9</v>
      </c>
      <c r="I33" s="140">
        <v>0.06</v>
      </c>
      <c r="J33" s="142">
        <v>1988</v>
      </c>
      <c r="M33"/>
    </row>
    <row r="34" spans="6:13" ht="10.5">
      <c r="F34" s="133" t="s">
        <v>224</v>
      </c>
      <c r="G34" s="16">
        <f t="shared" si="1"/>
        <v>3636.7599999999998</v>
      </c>
      <c r="H34" s="139">
        <v>45.9</v>
      </c>
      <c r="I34" s="140">
        <v>0.09</v>
      </c>
      <c r="J34" s="142">
        <v>3082</v>
      </c>
      <c r="M34"/>
    </row>
    <row r="35" spans="6:10" ht="10.5">
      <c r="F35" s="133" t="s">
        <v>225</v>
      </c>
      <c r="G35" s="16">
        <f t="shared" si="1"/>
        <v>2311.62</v>
      </c>
      <c r="H35" s="139">
        <v>27.95</v>
      </c>
      <c r="I35" s="140">
        <v>0.063</v>
      </c>
      <c r="J35" s="142">
        <v>1959</v>
      </c>
    </row>
    <row r="36" spans="6:10" ht="10.5">
      <c r="F36" s="133" t="s">
        <v>226</v>
      </c>
      <c r="G36" s="16">
        <f t="shared" si="1"/>
        <v>2787.16</v>
      </c>
      <c r="H36" s="139">
        <v>35.45</v>
      </c>
      <c r="I36" s="140">
        <v>0.079</v>
      </c>
      <c r="J36" s="142">
        <v>2362</v>
      </c>
    </row>
    <row r="37" spans="6:10" ht="10.5">
      <c r="F37" s="133" t="s">
        <v>227</v>
      </c>
      <c r="G37" s="16">
        <f t="shared" si="1"/>
        <v>2073.2599999999998</v>
      </c>
      <c r="H37" s="139">
        <v>25.85</v>
      </c>
      <c r="I37" s="140">
        <v>0.059</v>
      </c>
      <c r="J37" s="142">
        <v>1757</v>
      </c>
    </row>
    <row r="38" spans="6:10" ht="10.5">
      <c r="F38" s="133" t="s">
        <v>228</v>
      </c>
      <c r="G38" s="16">
        <f t="shared" si="1"/>
        <v>2073.2599999999998</v>
      </c>
      <c r="H38" s="139">
        <v>24.85</v>
      </c>
      <c r="I38" s="140">
        <v>0.046</v>
      </c>
      <c r="J38" s="142">
        <v>1757</v>
      </c>
    </row>
    <row r="39" spans="6:10" ht="10.5">
      <c r="F39" s="133" t="s">
        <v>229</v>
      </c>
      <c r="G39" s="16">
        <f t="shared" si="1"/>
        <v>1122.1799999999998</v>
      </c>
      <c r="H39" s="139">
        <v>12.85</v>
      </c>
      <c r="I39" s="140">
        <v>0.027</v>
      </c>
      <c r="J39" s="142">
        <v>951</v>
      </c>
    </row>
    <row r="40" spans="6:10" ht="10.5">
      <c r="F40" s="133" t="s">
        <v>230</v>
      </c>
      <c r="G40" s="16">
        <f t="shared" si="1"/>
        <v>3704.02</v>
      </c>
      <c r="H40" s="139">
        <v>36.6</v>
      </c>
      <c r="I40" s="140">
        <v>0.303</v>
      </c>
      <c r="J40" s="142">
        <v>3139</v>
      </c>
    </row>
    <row r="41" spans="6:10" ht="10.5">
      <c r="F41" s="133" t="s">
        <v>231</v>
      </c>
      <c r="G41" s="16">
        <f t="shared" si="1"/>
        <v>4622.0599999999995</v>
      </c>
      <c r="H41" s="139">
        <v>42</v>
      </c>
      <c r="I41" s="140">
        <v>0.303</v>
      </c>
      <c r="J41" s="142">
        <v>3917</v>
      </c>
    </row>
    <row r="42" spans="6:10" ht="10.5">
      <c r="F42" s="133" t="s">
        <v>232</v>
      </c>
      <c r="G42" s="16">
        <f t="shared" si="1"/>
        <v>14156.46</v>
      </c>
      <c r="H42" s="139">
        <v>88.82306919999998</v>
      </c>
      <c r="I42" s="140">
        <v>0.26</v>
      </c>
      <c r="J42" s="142">
        <v>11997</v>
      </c>
    </row>
    <row r="43" spans="6:10" ht="10.5">
      <c r="F43" s="133" t="s">
        <v>232</v>
      </c>
      <c r="G43" s="16">
        <f t="shared" si="1"/>
        <v>14156.46</v>
      </c>
      <c r="H43" s="139">
        <v>88.82306919999998</v>
      </c>
      <c r="I43" s="140">
        <v>0.26</v>
      </c>
      <c r="J43" s="142">
        <v>11997</v>
      </c>
    </row>
    <row r="44" spans="6:10" ht="10.5">
      <c r="F44" s="133" t="s">
        <v>233</v>
      </c>
      <c r="G44" s="16">
        <f t="shared" si="1"/>
        <v>14321.66</v>
      </c>
      <c r="H44" s="139">
        <v>88.82306919999998</v>
      </c>
      <c r="I44" s="140">
        <v>0.26</v>
      </c>
      <c r="J44" s="142">
        <v>12137</v>
      </c>
    </row>
    <row r="45" spans="6:11" ht="10.5">
      <c r="F45" s="133" t="s">
        <v>234</v>
      </c>
      <c r="G45" s="16">
        <f t="shared" si="1"/>
        <v>18347.82</v>
      </c>
      <c r="H45" s="139">
        <v>22.694747399999997</v>
      </c>
      <c r="I45" s="140">
        <v>0.074</v>
      </c>
      <c r="J45" s="142">
        <v>15549</v>
      </c>
      <c r="K45" s="32"/>
    </row>
    <row r="46" spans="6:11" ht="9.75">
      <c r="F46" s="132" t="s">
        <v>127</v>
      </c>
      <c r="G46" s="16">
        <f>SUM(G47:G61)</f>
        <v>100443.95999999999</v>
      </c>
      <c r="H46" s="138">
        <v>625.7139549999999</v>
      </c>
      <c r="I46" s="137">
        <v>2.1319999999999997</v>
      </c>
      <c r="K46" s="32" t="s">
        <v>322</v>
      </c>
    </row>
    <row r="47" spans="6:10" ht="10.5">
      <c r="F47" s="133" t="s">
        <v>221</v>
      </c>
      <c r="G47" s="16">
        <f aca="true" t="shared" si="2" ref="G47:G61">IF(DealersPricelist,ROUND(J47*(1-Discount),0),J47)*1.18</f>
        <v>7095.339999999999</v>
      </c>
      <c r="H47" s="139">
        <v>36.7</v>
      </c>
      <c r="I47" s="140">
        <v>0.124</v>
      </c>
      <c r="J47" s="142">
        <v>6013</v>
      </c>
    </row>
    <row r="48" spans="6:10" ht="10.5">
      <c r="F48" s="133" t="s">
        <v>222</v>
      </c>
      <c r="G48" s="16">
        <f t="shared" si="2"/>
        <v>7095.339999999999</v>
      </c>
      <c r="H48" s="139">
        <v>36.7</v>
      </c>
      <c r="I48" s="140">
        <v>0.124</v>
      </c>
      <c r="J48" s="142">
        <v>6013</v>
      </c>
    </row>
    <row r="49" spans="6:10" ht="10.5">
      <c r="F49" s="133" t="s">
        <v>223</v>
      </c>
      <c r="G49" s="16">
        <f t="shared" si="2"/>
        <v>2345.8399999999997</v>
      </c>
      <c r="H49" s="139">
        <v>30.9</v>
      </c>
      <c r="I49" s="140">
        <v>0.06</v>
      </c>
      <c r="J49" s="142">
        <v>1988</v>
      </c>
    </row>
    <row r="50" spans="1:10" ht="10.5">
      <c r="A50" s="113" t="s">
        <v>87</v>
      </c>
      <c r="B50" s="112">
        <v>1.18</v>
      </c>
      <c r="F50" s="133" t="s">
        <v>224</v>
      </c>
      <c r="G50" s="16">
        <f t="shared" si="2"/>
        <v>3636.7599999999998</v>
      </c>
      <c r="H50" s="139">
        <v>45.9</v>
      </c>
      <c r="I50" s="140">
        <v>0.09</v>
      </c>
      <c r="J50" s="142">
        <v>3082</v>
      </c>
    </row>
    <row r="51" spans="1:10" ht="10.5">
      <c r="A51" s="112" t="s">
        <v>88</v>
      </c>
      <c r="B51" s="112">
        <v>35.4</v>
      </c>
      <c r="D51" s="150"/>
      <c r="E51" s="150"/>
      <c r="F51" s="133" t="s">
        <v>225</v>
      </c>
      <c r="G51" s="16">
        <f t="shared" si="2"/>
        <v>2311.62</v>
      </c>
      <c r="H51" s="139">
        <v>27.95</v>
      </c>
      <c r="I51" s="140">
        <v>0.063</v>
      </c>
      <c r="J51" s="142">
        <v>1959</v>
      </c>
    </row>
    <row r="52" spans="6:10" ht="10.5">
      <c r="F52" s="133" t="s">
        <v>226</v>
      </c>
      <c r="G52" s="16">
        <f t="shared" si="2"/>
        <v>2787.16</v>
      </c>
      <c r="H52" s="139">
        <v>35.45</v>
      </c>
      <c r="I52" s="140">
        <v>0.079</v>
      </c>
      <c r="J52" s="142">
        <v>2362</v>
      </c>
    </row>
    <row r="53" spans="6:11" ht="10.5">
      <c r="F53" s="133" t="s">
        <v>227</v>
      </c>
      <c r="G53" s="16">
        <f t="shared" si="2"/>
        <v>2073.2599999999998</v>
      </c>
      <c r="H53" s="139">
        <v>25.85</v>
      </c>
      <c r="I53" s="140">
        <v>0.059</v>
      </c>
      <c r="J53" s="142">
        <v>1757</v>
      </c>
      <c r="K53" s="32"/>
    </row>
    <row r="54" spans="6:10" ht="10.5">
      <c r="F54" s="133" t="s">
        <v>228</v>
      </c>
      <c r="G54" s="16">
        <f t="shared" si="2"/>
        <v>2073.2599999999998</v>
      </c>
      <c r="H54" s="139">
        <v>24.85</v>
      </c>
      <c r="I54" s="140">
        <v>0.046</v>
      </c>
      <c r="J54" s="142">
        <v>1757</v>
      </c>
    </row>
    <row r="55" spans="6:10" ht="10.5">
      <c r="F55" s="133" t="s">
        <v>229</v>
      </c>
      <c r="G55" s="16">
        <f t="shared" si="2"/>
        <v>1122.1799999999998</v>
      </c>
      <c r="H55" s="139">
        <v>12.85</v>
      </c>
      <c r="I55" s="140">
        <v>0.027</v>
      </c>
      <c r="J55" s="142">
        <v>951</v>
      </c>
    </row>
    <row r="56" spans="6:10" ht="10.5">
      <c r="F56" s="133" t="s">
        <v>230</v>
      </c>
      <c r="G56" s="16">
        <f t="shared" si="2"/>
        <v>3704.02</v>
      </c>
      <c r="H56" s="139">
        <v>36.6</v>
      </c>
      <c r="I56" s="140">
        <v>0.303</v>
      </c>
      <c r="J56" s="142">
        <v>3139</v>
      </c>
    </row>
    <row r="57" spans="6:10" ht="10.5">
      <c r="F57" s="133" t="s">
        <v>231</v>
      </c>
      <c r="G57" s="16">
        <f t="shared" si="2"/>
        <v>4622.0599999999995</v>
      </c>
      <c r="H57" s="139">
        <v>42</v>
      </c>
      <c r="I57" s="140">
        <v>0.303</v>
      </c>
      <c r="J57" s="142">
        <v>3917</v>
      </c>
    </row>
    <row r="58" spans="6:10" ht="10.5">
      <c r="F58" s="133" t="s">
        <v>235</v>
      </c>
      <c r="G58" s="16">
        <f t="shared" si="2"/>
        <v>14354.699999999999</v>
      </c>
      <c r="H58" s="139">
        <v>82.42306919999999</v>
      </c>
      <c r="I58" s="140">
        <v>0.26</v>
      </c>
      <c r="J58" s="142">
        <v>12165</v>
      </c>
    </row>
    <row r="59" spans="6:10" ht="10.5">
      <c r="F59" s="133" t="s">
        <v>235</v>
      </c>
      <c r="G59" s="16">
        <f t="shared" si="2"/>
        <v>14354.699999999999</v>
      </c>
      <c r="H59" s="139">
        <v>82.42306919999999</v>
      </c>
      <c r="I59" s="140">
        <v>0.26</v>
      </c>
      <c r="J59" s="142">
        <v>12165</v>
      </c>
    </row>
    <row r="60" spans="6:10" ht="10.5">
      <c r="F60" s="133" t="s">
        <v>236</v>
      </c>
      <c r="G60" s="16">
        <f t="shared" si="2"/>
        <v>14519.9</v>
      </c>
      <c r="H60" s="139">
        <v>82.42306919999999</v>
      </c>
      <c r="I60" s="140">
        <v>0.26</v>
      </c>
      <c r="J60" s="142">
        <v>12305</v>
      </c>
    </row>
    <row r="61" spans="6:10" ht="10.5">
      <c r="F61" s="133" t="s">
        <v>234</v>
      </c>
      <c r="G61" s="16">
        <f t="shared" si="2"/>
        <v>18347.82</v>
      </c>
      <c r="H61" s="139">
        <v>22.694747399999997</v>
      </c>
      <c r="I61" s="140">
        <v>0.074</v>
      </c>
      <c r="J61" s="142">
        <v>15549</v>
      </c>
    </row>
    <row r="62" spans="6:11" ht="9.75">
      <c r="F62" s="132" t="s">
        <v>123</v>
      </c>
      <c r="G62" s="16">
        <f>SUM(G63:G73)</f>
        <v>66957.92</v>
      </c>
      <c r="H62" s="138">
        <v>439.84910339999993</v>
      </c>
      <c r="I62" s="137">
        <v>1.407</v>
      </c>
      <c r="K62" s="32" t="s">
        <v>322</v>
      </c>
    </row>
    <row r="63" spans="6:10" ht="10.5">
      <c r="F63" s="133" t="s">
        <v>237</v>
      </c>
      <c r="G63" s="16">
        <f aca="true" t="shared" si="3" ref="G63:G73">IF(DealersPricelist,ROUND(J63*(1-Discount),0),J63)*1.18</f>
        <v>7095.339999999999</v>
      </c>
      <c r="H63" s="139">
        <v>36.7</v>
      </c>
      <c r="I63" s="140">
        <v>0.124</v>
      </c>
      <c r="J63" s="142">
        <v>6013</v>
      </c>
    </row>
    <row r="64" spans="6:10" ht="10.5">
      <c r="F64" s="133" t="s">
        <v>222</v>
      </c>
      <c r="G64" s="16">
        <f t="shared" si="3"/>
        <v>7095.339999999999</v>
      </c>
      <c r="H64" s="139">
        <v>36.7</v>
      </c>
      <c r="I64" s="140">
        <v>0.124</v>
      </c>
      <c r="J64" s="142">
        <v>6013</v>
      </c>
    </row>
    <row r="65" spans="6:10" ht="10.5">
      <c r="F65" s="133" t="s">
        <v>238</v>
      </c>
      <c r="G65" s="16">
        <f t="shared" si="3"/>
        <v>2991.2999999999997</v>
      </c>
      <c r="H65" s="139">
        <v>38.7</v>
      </c>
      <c r="I65" s="140">
        <v>0.09</v>
      </c>
      <c r="J65" s="142">
        <v>2535</v>
      </c>
    </row>
    <row r="66" spans="6:10" ht="10.5">
      <c r="F66" s="133" t="s">
        <v>225</v>
      </c>
      <c r="G66" s="16">
        <f t="shared" si="3"/>
        <v>2311.62</v>
      </c>
      <c r="H66" s="139">
        <v>27.95</v>
      </c>
      <c r="I66" s="140">
        <v>0.063</v>
      </c>
      <c r="J66" s="142">
        <v>1959</v>
      </c>
    </row>
    <row r="67" spans="6:10" ht="10.5">
      <c r="F67" s="133" t="s">
        <v>239</v>
      </c>
      <c r="G67" s="16">
        <f t="shared" si="3"/>
        <v>1971.78</v>
      </c>
      <c r="H67" s="139">
        <v>24.85</v>
      </c>
      <c r="I67" s="140">
        <v>0.055</v>
      </c>
      <c r="J67" s="142">
        <v>1671</v>
      </c>
    </row>
    <row r="68" spans="6:10" ht="10.5">
      <c r="F68" s="133" t="s">
        <v>240</v>
      </c>
      <c r="G68" s="16">
        <f t="shared" si="3"/>
        <v>2684.5</v>
      </c>
      <c r="H68" s="139">
        <v>32.15</v>
      </c>
      <c r="I68" s="140">
        <v>0.069</v>
      </c>
      <c r="J68" s="142">
        <v>2275</v>
      </c>
    </row>
    <row r="69" spans="6:10" ht="10.5">
      <c r="F69" s="133" t="s">
        <v>229</v>
      </c>
      <c r="G69" s="16">
        <f t="shared" si="3"/>
        <v>1122.1799999999998</v>
      </c>
      <c r="H69" s="139">
        <v>12.85</v>
      </c>
      <c r="I69" s="140">
        <v>0.027</v>
      </c>
      <c r="J69" s="142">
        <v>951</v>
      </c>
    </row>
    <row r="70" spans="6:10" ht="10.5">
      <c r="F70" s="133" t="s">
        <v>230</v>
      </c>
      <c r="G70" s="16">
        <f t="shared" si="3"/>
        <v>3704.02</v>
      </c>
      <c r="H70" s="139">
        <v>36.6</v>
      </c>
      <c r="I70" s="140">
        <v>0.303</v>
      </c>
      <c r="J70" s="142">
        <v>3139</v>
      </c>
    </row>
    <row r="71" spans="6:10" ht="10.5">
      <c r="F71" s="133" t="s">
        <v>232</v>
      </c>
      <c r="G71" s="16">
        <f t="shared" si="3"/>
        <v>14156.46</v>
      </c>
      <c r="H71" s="139">
        <v>88.82306919999998</v>
      </c>
      <c r="I71" s="140">
        <v>0.26</v>
      </c>
      <c r="J71" s="142">
        <v>11997</v>
      </c>
    </row>
    <row r="72" spans="6:10" ht="10.5">
      <c r="F72" s="133" t="s">
        <v>232</v>
      </c>
      <c r="G72" s="16">
        <f t="shared" si="3"/>
        <v>14156.46</v>
      </c>
      <c r="H72" s="139">
        <v>88.82306919999998</v>
      </c>
      <c r="I72" s="140">
        <v>0.26</v>
      </c>
      <c r="J72" s="142">
        <v>11997</v>
      </c>
    </row>
    <row r="73" spans="6:10" ht="10.5">
      <c r="F73" s="133" t="s">
        <v>241</v>
      </c>
      <c r="G73" s="16">
        <f t="shared" si="3"/>
        <v>9668.92</v>
      </c>
      <c r="H73" s="139">
        <v>15.702965</v>
      </c>
      <c r="I73" s="140">
        <v>0.032</v>
      </c>
      <c r="J73" s="142">
        <v>8194</v>
      </c>
    </row>
    <row r="74" spans="6:11" ht="9.75">
      <c r="F74" s="132" t="s">
        <v>125</v>
      </c>
      <c r="G74" s="16">
        <f>SUM(G75:G85)</f>
        <v>67354.4</v>
      </c>
      <c r="H74" s="138">
        <v>427.0491034</v>
      </c>
      <c r="I74" s="137">
        <v>1.407</v>
      </c>
      <c r="K74" s="32" t="s">
        <v>322</v>
      </c>
    </row>
    <row r="75" spans="6:10" ht="10.5">
      <c r="F75" s="133" t="s">
        <v>237</v>
      </c>
      <c r="G75" s="16">
        <f aca="true" t="shared" si="4" ref="G75:G86">IF(DealersPricelist,ROUND(J75*(1-Discount),0),J75)*1.18</f>
        <v>7095.339999999999</v>
      </c>
      <c r="H75" s="139">
        <v>36.7</v>
      </c>
      <c r="I75" s="140">
        <v>0.124</v>
      </c>
      <c r="J75" s="142">
        <v>6013</v>
      </c>
    </row>
    <row r="76" spans="6:10" ht="10.5">
      <c r="F76" s="133" t="s">
        <v>222</v>
      </c>
      <c r="G76" s="16">
        <f t="shared" si="4"/>
        <v>7095.339999999999</v>
      </c>
      <c r="H76" s="139">
        <v>36.7</v>
      </c>
      <c r="I76" s="140">
        <v>0.124</v>
      </c>
      <c r="J76" s="142">
        <v>6013</v>
      </c>
    </row>
    <row r="77" spans="6:10" ht="10.5">
      <c r="F77" s="133" t="s">
        <v>238</v>
      </c>
      <c r="G77" s="16">
        <f t="shared" si="4"/>
        <v>2991.2999999999997</v>
      </c>
      <c r="H77" s="139">
        <v>38.7</v>
      </c>
      <c r="I77" s="140">
        <v>0.09</v>
      </c>
      <c r="J77" s="142">
        <v>2535</v>
      </c>
    </row>
    <row r="78" spans="6:10" ht="10.5">
      <c r="F78" s="133" t="s">
        <v>225</v>
      </c>
      <c r="G78" s="16">
        <f t="shared" si="4"/>
        <v>2311.62</v>
      </c>
      <c r="H78" s="139">
        <v>27.95</v>
      </c>
      <c r="I78" s="140">
        <v>0.063</v>
      </c>
      <c r="J78" s="142">
        <v>1959</v>
      </c>
    </row>
    <row r="79" spans="6:10" ht="10.5">
      <c r="F79" s="133" t="s">
        <v>239</v>
      </c>
      <c r="G79" s="16">
        <f t="shared" si="4"/>
        <v>1971.78</v>
      </c>
      <c r="H79" s="139">
        <v>24.85</v>
      </c>
      <c r="I79" s="140">
        <v>0.055</v>
      </c>
      <c r="J79" s="142">
        <v>1671</v>
      </c>
    </row>
    <row r="80" spans="6:10" ht="10.5">
      <c r="F80" s="133" t="s">
        <v>240</v>
      </c>
      <c r="G80" s="16">
        <f t="shared" si="4"/>
        <v>2684.5</v>
      </c>
      <c r="H80" s="139">
        <v>32.15</v>
      </c>
      <c r="I80" s="140">
        <v>0.069</v>
      </c>
      <c r="J80" s="142">
        <v>2275</v>
      </c>
    </row>
    <row r="81" spans="6:10" ht="10.5">
      <c r="F81" s="133" t="s">
        <v>229</v>
      </c>
      <c r="G81" s="16">
        <f t="shared" si="4"/>
        <v>1122.1799999999998</v>
      </c>
      <c r="H81" s="139">
        <v>12.85</v>
      </c>
      <c r="I81" s="140">
        <v>0.027</v>
      </c>
      <c r="J81" s="142">
        <v>951</v>
      </c>
    </row>
    <row r="82" spans="6:10" ht="10.5">
      <c r="F82" s="133" t="s">
        <v>230</v>
      </c>
      <c r="G82" s="16">
        <f t="shared" si="4"/>
        <v>3704.02</v>
      </c>
      <c r="H82" s="139">
        <v>36.6</v>
      </c>
      <c r="I82" s="140">
        <v>0.303</v>
      </c>
      <c r="J82" s="142">
        <v>3139</v>
      </c>
    </row>
    <row r="83" spans="6:10" ht="10.5">
      <c r="F83" s="133" t="s">
        <v>235</v>
      </c>
      <c r="G83" s="16">
        <f t="shared" si="4"/>
        <v>14354.699999999999</v>
      </c>
      <c r="H83" s="139">
        <v>82.42306919999999</v>
      </c>
      <c r="I83" s="140">
        <v>0.26</v>
      </c>
      <c r="J83" s="142">
        <v>12165</v>
      </c>
    </row>
    <row r="84" spans="6:10" ht="10.5">
      <c r="F84" s="133" t="s">
        <v>235</v>
      </c>
      <c r="G84" s="16">
        <f t="shared" si="4"/>
        <v>14354.699999999999</v>
      </c>
      <c r="H84" s="139">
        <v>82.42306919999999</v>
      </c>
      <c r="I84" s="140">
        <v>0.26</v>
      </c>
      <c r="J84" s="142">
        <v>12165</v>
      </c>
    </row>
    <row r="85" spans="6:10" ht="10.5">
      <c r="F85" s="133" t="s">
        <v>241</v>
      </c>
      <c r="G85" s="16">
        <f t="shared" si="4"/>
        <v>9668.92</v>
      </c>
      <c r="H85" s="139">
        <v>15.702965</v>
      </c>
      <c r="I85" s="140">
        <v>0.032</v>
      </c>
      <c r="J85" s="142">
        <v>8194</v>
      </c>
    </row>
    <row r="86" spans="6:10" ht="9.75">
      <c r="F86" s="132" t="s">
        <v>138</v>
      </c>
      <c r="G86" s="16">
        <f t="shared" si="4"/>
        <v>6763.759999999999</v>
      </c>
      <c r="H86" s="136">
        <v>30.695697000000003</v>
      </c>
      <c r="I86" s="137">
        <v>0.068</v>
      </c>
      <c r="J86" s="142">
        <v>5732</v>
      </c>
    </row>
    <row r="87" spans="6:11" ht="9.75">
      <c r="F87" s="132" t="s">
        <v>95</v>
      </c>
      <c r="G87" s="16">
        <f>SUM(G88:G92)</f>
        <v>53337.17999999999</v>
      </c>
      <c r="H87" s="138">
        <v>190</v>
      </c>
      <c r="I87" s="137">
        <v>0.762</v>
      </c>
      <c r="K87" s="32" t="s">
        <v>322</v>
      </c>
    </row>
    <row r="88" spans="6:10" ht="10.5">
      <c r="F88" s="133" t="s">
        <v>216</v>
      </c>
      <c r="G88" s="16">
        <f>IF(DealersPricelist,ROUND(J88*(1-Discount),0),J88)*1.18</f>
        <v>15377.759999999998</v>
      </c>
      <c r="H88" s="139">
        <v>57.9</v>
      </c>
      <c r="I88" s="140">
        <v>0.16</v>
      </c>
      <c r="J88" s="142">
        <v>13032</v>
      </c>
    </row>
    <row r="89" spans="6:10" ht="10.5">
      <c r="F89" s="133" t="s">
        <v>217</v>
      </c>
      <c r="G89" s="16">
        <f>IF(DealersPricelist,ROUND(J89*(1-Discount),0),J89)*1.18</f>
        <v>7240.48</v>
      </c>
      <c r="H89" s="139">
        <v>22.6</v>
      </c>
      <c r="I89" s="140">
        <v>0.061</v>
      </c>
      <c r="J89" s="142">
        <v>6136</v>
      </c>
    </row>
    <row r="90" spans="6:10" ht="10.5">
      <c r="F90" s="133" t="s">
        <v>218</v>
      </c>
      <c r="G90" s="16">
        <f>IF(DealersPricelist,ROUND(J90*(1-Discount),0),J90)*1.18</f>
        <v>6695.32</v>
      </c>
      <c r="H90" s="139">
        <v>18.4</v>
      </c>
      <c r="I90" s="140">
        <v>0.056</v>
      </c>
      <c r="J90" s="142">
        <v>5674</v>
      </c>
    </row>
    <row r="91" spans="6:10" ht="10.5">
      <c r="F91" s="133" t="s">
        <v>211</v>
      </c>
      <c r="G91" s="16">
        <f>IF(DealersPricelist,ROUND(J91*(1-Discount),0),J91)*1.18</f>
        <v>5411.48</v>
      </c>
      <c r="H91" s="139">
        <v>20</v>
      </c>
      <c r="I91" s="140">
        <v>0.305</v>
      </c>
      <c r="J91" s="142">
        <v>4586</v>
      </c>
    </row>
    <row r="92" spans="6:10" ht="10.5">
      <c r="F92" s="133" t="s">
        <v>242</v>
      </c>
      <c r="G92" s="16">
        <f>IF(DealersPricelist,ROUND(J92*(1-Discount),0),J92)*1.18</f>
        <v>18612.14</v>
      </c>
      <c r="H92" s="139">
        <v>71.1</v>
      </c>
      <c r="I92" s="140">
        <v>0.18</v>
      </c>
      <c r="J92" s="142">
        <v>15773</v>
      </c>
    </row>
    <row r="93" spans="6:11" ht="9.75">
      <c r="F93" s="132" t="s">
        <v>96</v>
      </c>
      <c r="G93" s="16">
        <f>SUM(G94:G98)</f>
        <v>59738.67999999999</v>
      </c>
      <c r="H93" s="138">
        <v>165.1</v>
      </c>
      <c r="I93" s="137">
        <v>0.762</v>
      </c>
      <c r="K93" s="32" t="s">
        <v>322</v>
      </c>
    </row>
    <row r="94" spans="6:10" ht="10.5">
      <c r="F94" s="133" t="s">
        <v>216</v>
      </c>
      <c r="G94" s="16">
        <f>IF(DealersPricelist,ROUND(J94*(1-Discount),0),J94)*1.18</f>
        <v>15377.759999999998</v>
      </c>
      <c r="H94" s="139">
        <v>57.9</v>
      </c>
      <c r="I94" s="140">
        <v>0.16</v>
      </c>
      <c r="J94" s="142">
        <v>13032</v>
      </c>
    </row>
    <row r="95" spans="6:10" ht="10.5">
      <c r="F95" s="133" t="s">
        <v>217</v>
      </c>
      <c r="G95" s="16">
        <f>IF(DealersPricelist,ROUND(J95*(1-Discount),0),J95)*1.18</f>
        <v>7240.48</v>
      </c>
      <c r="H95" s="139">
        <v>22.6</v>
      </c>
      <c r="I95" s="140">
        <v>0.061</v>
      </c>
      <c r="J95" s="142">
        <v>6136</v>
      </c>
    </row>
    <row r="96" spans="6:10" ht="10.5">
      <c r="F96" s="133" t="s">
        <v>218</v>
      </c>
      <c r="G96" s="16">
        <f>IF(DealersPricelist,ROUND(J96*(1-Discount),0),J96)*1.18</f>
        <v>6695.32</v>
      </c>
      <c r="H96" s="139">
        <v>18.4</v>
      </c>
      <c r="I96" s="140">
        <v>0.056</v>
      </c>
      <c r="J96" s="142">
        <v>5674</v>
      </c>
    </row>
    <row r="97" spans="6:10" ht="10.5">
      <c r="F97" s="133" t="s">
        <v>211</v>
      </c>
      <c r="G97" s="16">
        <f>IF(DealersPricelist,ROUND(J97*(1-Discount),0),J97)*1.18</f>
        <v>5411.48</v>
      </c>
      <c r="H97" s="139">
        <v>20</v>
      </c>
      <c r="I97" s="140">
        <v>0.305</v>
      </c>
      <c r="J97" s="142">
        <v>4586</v>
      </c>
    </row>
    <row r="98" spans="6:10" ht="10.5">
      <c r="F98" s="133" t="s">
        <v>243</v>
      </c>
      <c r="G98" s="16">
        <f>IF(DealersPricelist,ROUND(J98*(1-Discount),0),J98)*1.18</f>
        <v>25013.64</v>
      </c>
      <c r="H98" s="139">
        <v>46.2</v>
      </c>
      <c r="I98" s="140">
        <v>0.18</v>
      </c>
      <c r="J98" s="142">
        <v>21198</v>
      </c>
    </row>
    <row r="99" spans="6:11" ht="9.75">
      <c r="F99" s="132" t="s">
        <v>140</v>
      </c>
      <c r="G99" s="16">
        <f>SUM(G100:G101)</f>
        <v>11153.359999999999</v>
      </c>
      <c r="H99" s="138">
        <v>30.1</v>
      </c>
      <c r="I99" s="137">
        <v>0.081</v>
      </c>
      <c r="K99" s="32" t="s">
        <v>322</v>
      </c>
    </row>
    <row r="100" spans="6:10" ht="10.5">
      <c r="F100" s="133" t="s">
        <v>244</v>
      </c>
      <c r="G100" s="16">
        <f>IF(DealersPricelist,ROUND(J100*(1-Discount),0),J100)*1.18</f>
        <v>7424.5599999999995</v>
      </c>
      <c r="H100" s="139">
        <v>19.35</v>
      </c>
      <c r="I100" s="140">
        <v>0.057</v>
      </c>
      <c r="J100" s="142">
        <v>6292</v>
      </c>
    </row>
    <row r="101" spans="6:10" ht="10.5">
      <c r="F101" s="133" t="s">
        <v>245</v>
      </c>
      <c r="G101" s="16">
        <f>IF(DealersPricelist,ROUND(J101*(1-Discount),0),J101)*1.18</f>
        <v>3728.7999999999997</v>
      </c>
      <c r="H101" s="139">
        <v>10.75</v>
      </c>
      <c r="I101" s="140">
        <v>0.024</v>
      </c>
      <c r="J101" s="142">
        <v>3160</v>
      </c>
    </row>
    <row r="102" spans="6:11" ht="9.75">
      <c r="F102" s="132" t="s">
        <v>121</v>
      </c>
      <c r="G102" s="16">
        <f>SUM(G103:G108)</f>
        <v>42318.34</v>
      </c>
      <c r="H102" s="138">
        <v>194.55</v>
      </c>
      <c r="I102" s="137">
        <v>0.5870000000000001</v>
      </c>
      <c r="K102" s="32" t="s">
        <v>322</v>
      </c>
    </row>
    <row r="103" spans="6:10" ht="10.5">
      <c r="F103" s="133" t="s">
        <v>246</v>
      </c>
      <c r="G103" s="16">
        <f aca="true" t="shared" si="5" ref="G103:G108">IF(DealersPricelist,ROUND(J103*(1-Discount),0),J103)*1.18</f>
        <v>13496.84</v>
      </c>
      <c r="H103" s="139">
        <v>58.05</v>
      </c>
      <c r="I103" s="140">
        <v>0.131</v>
      </c>
      <c r="J103" s="142">
        <v>11438</v>
      </c>
    </row>
    <row r="104" spans="6:10" ht="10.5">
      <c r="F104" s="133" t="s">
        <v>247</v>
      </c>
      <c r="G104" s="16">
        <f t="shared" si="5"/>
        <v>2991.2999999999997</v>
      </c>
      <c r="H104" s="139">
        <v>27.45</v>
      </c>
      <c r="I104" s="140">
        <v>0.059</v>
      </c>
      <c r="J104" s="142">
        <v>2535</v>
      </c>
    </row>
    <row r="105" spans="6:10" ht="10.5">
      <c r="F105" s="133" t="s">
        <v>248</v>
      </c>
      <c r="G105" s="16">
        <f t="shared" si="5"/>
        <v>3127</v>
      </c>
      <c r="H105" s="139">
        <v>33.05</v>
      </c>
      <c r="I105" s="140">
        <v>0.063</v>
      </c>
      <c r="J105" s="142">
        <v>2650</v>
      </c>
    </row>
    <row r="106" spans="6:10" ht="10.5">
      <c r="F106" s="133" t="s">
        <v>249</v>
      </c>
      <c r="G106" s="16">
        <f t="shared" si="5"/>
        <v>8348.5</v>
      </c>
      <c r="H106" s="139">
        <v>31.9</v>
      </c>
      <c r="I106" s="140">
        <v>0.157</v>
      </c>
      <c r="J106" s="142">
        <v>7075</v>
      </c>
    </row>
    <row r="107" spans="6:10" ht="10.5">
      <c r="F107" s="133" t="s">
        <v>249</v>
      </c>
      <c r="G107" s="16">
        <f t="shared" si="5"/>
        <v>8348.5</v>
      </c>
      <c r="H107" s="139">
        <v>31.9</v>
      </c>
      <c r="I107" s="140">
        <v>0.157</v>
      </c>
      <c r="J107" s="142">
        <v>7075</v>
      </c>
    </row>
    <row r="108" spans="6:10" ht="10.5">
      <c r="F108" s="133" t="s">
        <v>250</v>
      </c>
      <c r="G108" s="16">
        <f t="shared" si="5"/>
        <v>6006.2</v>
      </c>
      <c r="H108" s="139">
        <v>12.2</v>
      </c>
      <c r="I108" s="140">
        <v>0.02</v>
      </c>
      <c r="J108" s="142">
        <v>5090</v>
      </c>
    </row>
    <row r="109" spans="6:11" ht="9.75">
      <c r="F109" s="132" t="s">
        <v>101</v>
      </c>
      <c r="G109" s="16">
        <f>SUM(G110:G114)</f>
        <v>24088.52</v>
      </c>
      <c r="H109" s="138">
        <v>96.71</v>
      </c>
      <c r="I109" s="137">
        <v>0.24980000000000002</v>
      </c>
      <c r="K109" s="32" t="s">
        <v>322</v>
      </c>
    </row>
    <row r="110" spans="6:10" ht="10.5">
      <c r="F110" s="133" t="s">
        <v>251</v>
      </c>
      <c r="G110" s="16">
        <f>IF(DealersPricelist,ROUND(J110*(1-Discount),0),J110)*1.18</f>
        <v>8447.619999999999</v>
      </c>
      <c r="H110" s="139">
        <v>32.65</v>
      </c>
      <c r="I110" s="140">
        <v>0.1</v>
      </c>
      <c r="J110" s="142">
        <v>7159</v>
      </c>
    </row>
    <row r="111" spans="6:10" ht="10.5">
      <c r="F111" s="133" t="s">
        <v>252</v>
      </c>
      <c r="G111" s="16">
        <f>IF(DealersPricelist,ROUND(J111*(1-Discount),0),J111)*1.18</f>
        <v>1880.9199999999998</v>
      </c>
      <c r="H111" s="139">
        <v>14.7</v>
      </c>
      <c r="I111" s="141">
        <v>0.0157</v>
      </c>
      <c r="J111" s="142">
        <v>1594</v>
      </c>
    </row>
    <row r="112" spans="6:10" ht="10.5">
      <c r="F112" s="133" t="s">
        <v>253</v>
      </c>
      <c r="G112" s="16">
        <f>IF(DealersPricelist,ROUND(J112*(1-Discount),0),J112)*1.18</f>
        <v>725.6999999999999</v>
      </c>
      <c r="H112" s="139">
        <v>7.6</v>
      </c>
      <c r="I112" s="141">
        <v>0.014</v>
      </c>
      <c r="J112" s="142">
        <v>615</v>
      </c>
    </row>
    <row r="113" spans="6:10" ht="10.5">
      <c r="F113" s="133" t="s">
        <v>254</v>
      </c>
      <c r="G113" s="16">
        <f>IF(DealersPricelist,ROUND(J113*(1-Discount),0),J113)*1.18</f>
        <v>1484.4399999999998</v>
      </c>
      <c r="H113" s="139">
        <v>5.16</v>
      </c>
      <c r="I113" s="141">
        <v>0.0091</v>
      </c>
      <c r="J113" s="142">
        <v>1258</v>
      </c>
    </row>
    <row r="114" spans="6:10" ht="10.5">
      <c r="F114" s="133" t="s">
        <v>255</v>
      </c>
      <c r="G114" s="16">
        <f>IF(DealersPricelist,ROUND(J114*(1-Discount),0),J114)*1.18</f>
        <v>11549.84</v>
      </c>
      <c r="H114" s="139">
        <v>36.6</v>
      </c>
      <c r="I114" s="141">
        <v>0.111</v>
      </c>
      <c r="J114" s="142">
        <v>9788</v>
      </c>
    </row>
    <row r="115" spans="6:11" ht="9.75">
      <c r="F115" s="132" t="s">
        <v>102</v>
      </c>
      <c r="G115" s="16">
        <f>SUM(G116:G120)</f>
        <v>25640.22</v>
      </c>
      <c r="H115" s="138">
        <v>77.61</v>
      </c>
      <c r="I115" s="137">
        <v>0.24980000000000002</v>
      </c>
      <c r="K115" s="32" t="s">
        <v>322</v>
      </c>
    </row>
    <row r="116" spans="6:10" ht="10.5">
      <c r="F116" s="133" t="s">
        <v>251</v>
      </c>
      <c r="G116" s="16">
        <f>IF(DealersPricelist,ROUND(J116*(1-Discount),0),J116)*1.18</f>
        <v>8447.619999999999</v>
      </c>
      <c r="H116" s="139">
        <v>32.65</v>
      </c>
      <c r="I116" s="140">
        <v>0.1</v>
      </c>
      <c r="J116" s="142">
        <v>7159</v>
      </c>
    </row>
    <row r="117" spans="6:10" ht="10.5">
      <c r="F117" s="133" t="s">
        <v>252</v>
      </c>
      <c r="G117" s="16">
        <f>IF(DealersPricelist,ROUND(J117*(1-Discount),0),J117)*1.18</f>
        <v>1880.9199999999998</v>
      </c>
      <c r="H117" s="139">
        <v>14.7</v>
      </c>
      <c r="I117" s="141">
        <v>0.0157</v>
      </c>
      <c r="J117" s="142">
        <v>1594</v>
      </c>
    </row>
    <row r="118" spans="6:10" ht="10.5">
      <c r="F118" s="133" t="s">
        <v>253</v>
      </c>
      <c r="G118" s="16">
        <f>IF(DealersPricelist,ROUND(J118*(1-Discount),0),J118)*1.18</f>
        <v>725.6999999999999</v>
      </c>
      <c r="H118" s="139">
        <v>7.6</v>
      </c>
      <c r="I118" s="141">
        <v>0.014</v>
      </c>
      <c r="J118" s="142">
        <v>615</v>
      </c>
    </row>
    <row r="119" spans="6:10" ht="10.5">
      <c r="F119" s="133" t="s">
        <v>254</v>
      </c>
      <c r="G119" s="16">
        <f>IF(DealersPricelist,ROUND(J119*(1-Discount),0),J119)*1.18</f>
        <v>1484.4399999999998</v>
      </c>
      <c r="H119" s="139">
        <v>5.16</v>
      </c>
      <c r="I119" s="141">
        <v>0.0091</v>
      </c>
      <c r="J119" s="142">
        <v>1258</v>
      </c>
    </row>
    <row r="120" spans="6:10" ht="10.5">
      <c r="F120" s="133" t="s">
        <v>256</v>
      </c>
      <c r="G120" s="16">
        <f>IF(DealersPricelist,ROUND(J120*(1-Discount),0),J120)*1.18</f>
        <v>13101.539999999999</v>
      </c>
      <c r="H120" s="139">
        <v>17.5</v>
      </c>
      <c r="I120" s="141">
        <v>0.111</v>
      </c>
      <c r="J120" s="142">
        <v>11103</v>
      </c>
    </row>
    <row r="121" spans="6:11" ht="9.75">
      <c r="F121" s="132" t="s">
        <v>103</v>
      </c>
      <c r="G121" s="16">
        <f>SUM(G122:G126)</f>
        <v>26002.48</v>
      </c>
      <c r="H121" s="138">
        <v>92.91</v>
      </c>
      <c r="I121" s="137">
        <v>0.24980000000000002</v>
      </c>
      <c r="K121" s="32" t="s">
        <v>322</v>
      </c>
    </row>
    <row r="122" spans="6:10" ht="10.5">
      <c r="F122" s="133" t="s">
        <v>251</v>
      </c>
      <c r="G122" s="16">
        <f>IF(DealersPricelist,ROUND(J122*(1-Discount),0),J122)*1.18</f>
        <v>8447.619999999999</v>
      </c>
      <c r="H122" s="139">
        <v>32.65</v>
      </c>
      <c r="I122" s="140">
        <v>0.1</v>
      </c>
      <c r="J122" s="142">
        <v>7159</v>
      </c>
    </row>
    <row r="123" spans="6:10" ht="10.5">
      <c r="F123" s="133" t="s">
        <v>252</v>
      </c>
      <c r="G123" s="16">
        <f>IF(DealersPricelist,ROUND(J123*(1-Discount),0),J123)*1.18</f>
        <v>1880.9199999999998</v>
      </c>
      <c r="H123" s="139">
        <v>14.7</v>
      </c>
      <c r="I123" s="141">
        <v>0.0157</v>
      </c>
      <c r="J123" s="142">
        <v>1594</v>
      </c>
    </row>
    <row r="124" spans="6:10" ht="10.5">
      <c r="F124" s="133" t="s">
        <v>253</v>
      </c>
      <c r="G124" s="16">
        <f>IF(DealersPricelist,ROUND(J124*(1-Discount),0),J124)*1.18</f>
        <v>725.6999999999999</v>
      </c>
      <c r="H124" s="139">
        <v>7.6</v>
      </c>
      <c r="I124" s="141">
        <v>0.014</v>
      </c>
      <c r="J124" s="142">
        <v>615</v>
      </c>
    </row>
    <row r="125" spans="6:10" ht="10.5">
      <c r="F125" s="133" t="s">
        <v>254</v>
      </c>
      <c r="G125" s="16">
        <f>IF(DealersPricelist,ROUND(J125*(1-Discount),0),J125)*1.18</f>
        <v>1484.4399999999998</v>
      </c>
      <c r="H125" s="139">
        <v>5.16</v>
      </c>
      <c r="I125" s="141">
        <v>0.0091</v>
      </c>
      <c r="J125" s="142">
        <v>1258</v>
      </c>
    </row>
    <row r="126" spans="6:10" ht="10.5">
      <c r="F126" s="133" t="s">
        <v>257</v>
      </c>
      <c r="G126" s="16">
        <f>IF(DealersPricelist,ROUND(J126*(1-Discount),0),J126)*1.18</f>
        <v>13463.8</v>
      </c>
      <c r="H126" s="139">
        <v>32.8</v>
      </c>
      <c r="I126" s="141">
        <v>0.111</v>
      </c>
      <c r="J126" s="142">
        <v>11410</v>
      </c>
    </row>
    <row r="127" spans="6:11" ht="9.75">
      <c r="F127" s="132" t="s">
        <v>104</v>
      </c>
      <c r="G127" s="16">
        <f>SUM(G128:G132)</f>
        <v>30127.76</v>
      </c>
      <c r="H127" s="138">
        <v>77.71</v>
      </c>
      <c r="I127" s="137">
        <v>0.24980000000000002</v>
      </c>
      <c r="K127" s="32" t="s">
        <v>322</v>
      </c>
    </row>
    <row r="128" spans="6:10" ht="10.5">
      <c r="F128" s="133" t="s">
        <v>251</v>
      </c>
      <c r="G128" s="16">
        <f>IF(DealersPricelist,ROUND(J128*(1-Discount),0),J128)*1.18</f>
        <v>8447.619999999999</v>
      </c>
      <c r="H128" s="139">
        <v>32.65</v>
      </c>
      <c r="I128" s="140">
        <v>0.1</v>
      </c>
      <c r="J128" s="142">
        <v>7159</v>
      </c>
    </row>
    <row r="129" spans="6:10" ht="10.5">
      <c r="F129" s="133" t="s">
        <v>252</v>
      </c>
      <c r="G129" s="16">
        <f>IF(DealersPricelist,ROUND(J129*(1-Discount),0),J129)*1.18</f>
        <v>1880.9199999999998</v>
      </c>
      <c r="H129" s="139">
        <v>14.7</v>
      </c>
      <c r="I129" s="141">
        <v>0.0157</v>
      </c>
      <c r="J129" s="142">
        <v>1594</v>
      </c>
    </row>
    <row r="130" spans="6:10" ht="10.5">
      <c r="F130" s="133" t="s">
        <v>253</v>
      </c>
      <c r="G130" s="16">
        <f>IF(DealersPricelist,ROUND(J130*(1-Discount),0),J130)*1.18</f>
        <v>725.6999999999999</v>
      </c>
      <c r="H130" s="139">
        <v>7.6</v>
      </c>
      <c r="I130" s="141">
        <v>0.014</v>
      </c>
      <c r="J130" s="142">
        <v>615</v>
      </c>
    </row>
    <row r="131" spans="6:10" ht="10.5">
      <c r="F131" s="133" t="s">
        <v>254</v>
      </c>
      <c r="G131" s="16">
        <f>IF(DealersPricelist,ROUND(J131*(1-Discount),0),J131)*1.18</f>
        <v>1484.4399999999998</v>
      </c>
      <c r="H131" s="139">
        <v>5.16</v>
      </c>
      <c r="I131" s="141">
        <v>0.0091</v>
      </c>
      <c r="J131" s="142">
        <v>1258</v>
      </c>
    </row>
    <row r="132" spans="6:10" ht="10.5">
      <c r="F132" s="133" t="s">
        <v>258</v>
      </c>
      <c r="G132" s="16">
        <f>IF(DealersPricelist,ROUND(J132*(1-Discount),0),J132)*1.18</f>
        <v>17589.079999999998</v>
      </c>
      <c r="H132" s="139">
        <v>17.6</v>
      </c>
      <c r="I132" s="141">
        <v>0.111</v>
      </c>
      <c r="J132" s="142">
        <v>14906</v>
      </c>
    </row>
    <row r="133" spans="6:11" ht="9.75">
      <c r="F133" s="132" t="s">
        <v>97</v>
      </c>
      <c r="G133" s="16">
        <f>SUM(G134:G138)</f>
        <v>30292.96</v>
      </c>
      <c r="H133" s="138">
        <v>114.91</v>
      </c>
      <c r="I133" s="137">
        <v>0.2948</v>
      </c>
      <c r="K133" s="32" t="s">
        <v>322</v>
      </c>
    </row>
    <row r="134" spans="6:10" ht="10.5">
      <c r="F134" s="133" t="s">
        <v>259</v>
      </c>
      <c r="G134" s="16">
        <f>IF(DealersPricelist,ROUND(J134*(1-Discount),0),J134)*1.18</f>
        <v>9569.8</v>
      </c>
      <c r="H134" s="139">
        <v>36.65</v>
      </c>
      <c r="I134" s="140">
        <v>0.1</v>
      </c>
      <c r="J134" s="142">
        <v>8110</v>
      </c>
    </row>
    <row r="135" spans="6:10" ht="10.5">
      <c r="F135" s="133" t="s">
        <v>260</v>
      </c>
      <c r="G135" s="16">
        <f>IF(DealersPricelist,ROUND(J135*(1-Discount),0),J135)*1.18</f>
        <v>3662.72</v>
      </c>
      <c r="H135" s="139">
        <v>15.7</v>
      </c>
      <c r="I135" s="141">
        <v>0.0157</v>
      </c>
      <c r="J135" s="142">
        <v>3104</v>
      </c>
    </row>
    <row r="136" spans="6:10" ht="10.5">
      <c r="F136" s="133" t="s">
        <v>261</v>
      </c>
      <c r="G136" s="16">
        <f>IF(DealersPricelist,ROUND(J136*(1-Discount),0),J136)*1.18</f>
        <v>956.9799999999999</v>
      </c>
      <c r="H136" s="139">
        <v>7.6</v>
      </c>
      <c r="I136" s="141">
        <v>0.014</v>
      </c>
      <c r="J136" s="142">
        <v>811</v>
      </c>
    </row>
    <row r="137" spans="6:10" ht="10.5">
      <c r="F137" s="133" t="s">
        <v>254</v>
      </c>
      <c r="G137" s="16">
        <f>IF(DealersPricelist,ROUND(J137*(1-Discount),0),J137)*1.18</f>
        <v>1484.4399999999998</v>
      </c>
      <c r="H137" s="139">
        <v>5.16</v>
      </c>
      <c r="I137" s="141">
        <v>0.0091</v>
      </c>
      <c r="J137" s="142">
        <v>1258</v>
      </c>
    </row>
    <row r="138" spans="6:10" ht="10.5">
      <c r="F138" s="133" t="s">
        <v>262</v>
      </c>
      <c r="G138" s="16">
        <f>IF(DealersPricelist,ROUND(J138*(1-Discount),0),J138)*1.18</f>
        <v>14619.019999999999</v>
      </c>
      <c r="H138" s="139">
        <v>49.8</v>
      </c>
      <c r="I138" s="141">
        <v>0.156</v>
      </c>
      <c r="J138" s="142">
        <v>12389</v>
      </c>
    </row>
    <row r="139" spans="6:11" ht="9.75">
      <c r="F139" s="132" t="s">
        <v>98</v>
      </c>
      <c r="G139" s="16">
        <f>SUM(G140:G144)</f>
        <v>32734.379999999997</v>
      </c>
      <c r="H139" s="138">
        <v>86.21</v>
      </c>
      <c r="I139" s="137">
        <v>0.2948</v>
      </c>
      <c r="K139" s="32" t="s">
        <v>322</v>
      </c>
    </row>
    <row r="140" spans="6:10" ht="10.5">
      <c r="F140" s="133" t="s">
        <v>259</v>
      </c>
      <c r="G140" s="16">
        <f>IF(DealersPricelist,ROUND(J140*(1-Discount),0),J140)*1.18</f>
        <v>9569.8</v>
      </c>
      <c r="H140" s="139">
        <v>36.65</v>
      </c>
      <c r="I140" s="140">
        <v>0.1</v>
      </c>
      <c r="J140" s="142">
        <v>8110</v>
      </c>
    </row>
    <row r="141" spans="6:10" ht="10.5">
      <c r="F141" s="133" t="s">
        <v>260</v>
      </c>
      <c r="G141" s="16">
        <f>IF(DealersPricelist,ROUND(J141*(1-Discount),0),J141)*1.18</f>
        <v>3662.72</v>
      </c>
      <c r="H141" s="139">
        <v>15.7</v>
      </c>
      <c r="I141" s="141">
        <v>0.0157</v>
      </c>
      <c r="J141" s="142">
        <v>3104</v>
      </c>
    </row>
    <row r="142" spans="6:10" ht="10.5">
      <c r="F142" s="133" t="s">
        <v>261</v>
      </c>
      <c r="G142" s="16">
        <f>IF(DealersPricelist,ROUND(J142*(1-Discount),0),J142)*1.18</f>
        <v>956.9799999999999</v>
      </c>
      <c r="H142" s="139">
        <v>7.6</v>
      </c>
      <c r="I142" s="141">
        <v>0.014</v>
      </c>
      <c r="J142" s="142">
        <v>811</v>
      </c>
    </row>
    <row r="143" spans="6:10" ht="10.5">
      <c r="F143" s="133" t="s">
        <v>254</v>
      </c>
      <c r="G143" s="16">
        <f>IF(DealersPricelist,ROUND(J143*(1-Discount),0),J143)*1.18</f>
        <v>1484.4399999999998</v>
      </c>
      <c r="H143" s="139">
        <v>5.16</v>
      </c>
      <c r="I143" s="141">
        <v>0.0091</v>
      </c>
      <c r="J143" s="142">
        <v>1258</v>
      </c>
    </row>
    <row r="144" spans="6:10" ht="10.5">
      <c r="F144" s="133" t="s">
        <v>263</v>
      </c>
      <c r="G144" s="16">
        <f>IF(DealersPricelist,ROUND(J144*(1-Discount),0),J144)*1.18</f>
        <v>17060.44</v>
      </c>
      <c r="H144" s="139">
        <v>21.1</v>
      </c>
      <c r="I144" s="141">
        <v>0.156</v>
      </c>
      <c r="J144" s="142">
        <v>14458</v>
      </c>
    </row>
    <row r="145" spans="6:11" ht="9.75">
      <c r="F145" s="132" t="s">
        <v>100</v>
      </c>
      <c r="G145" s="16">
        <f>SUM(G146:G150)</f>
        <v>33229.979999999996</v>
      </c>
      <c r="H145" s="138">
        <v>109.11</v>
      </c>
      <c r="I145" s="137">
        <v>0.2948</v>
      </c>
      <c r="K145" s="32" t="s">
        <v>322</v>
      </c>
    </row>
    <row r="146" spans="6:10" ht="10.5">
      <c r="F146" s="133" t="s">
        <v>259</v>
      </c>
      <c r="G146" s="16">
        <f>IF(DealersPricelist,ROUND(J146*(1-Discount),0),J146)*1.18</f>
        <v>9569.8</v>
      </c>
      <c r="H146" s="139">
        <v>36.65</v>
      </c>
      <c r="I146" s="140">
        <v>0.1</v>
      </c>
      <c r="J146" s="142">
        <v>8110</v>
      </c>
    </row>
    <row r="147" spans="6:10" ht="10.5">
      <c r="F147" s="133" t="s">
        <v>260</v>
      </c>
      <c r="G147" s="16">
        <f>IF(DealersPricelist,ROUND(J147*(1-Discount),0),J147)*1.18</f>
        <v>3662.72</v>
      </c>
      <c r="H147" s="139">
        <v>15.7</v>
      </c>
      <c r="I147" s="141">
        <v>0.0157</v>
      </c>
      <c r="J147" s="142">
        <v>3104</v>
      </c>
    </row>
    <row r="148" spans="6:10" ht="10.5">
      <c r="F148" s="133" t="s">
        <v>261</v>
      </c>
      <c r="G148" s="16">
        <f>IF(DealersPricelist,ROUND(J148*(1-Discount),0),J148)*1.18</f>
        <v>956.9799999999999</v>
      </c>
      <c r="H148" s="139">
        <v>7.6</v>
      </c>
      <c r="I148" s="141">
        <v>0.014</v>
      </c>
      <c r="J148" s="142">
        <v>811</v>
      </c>
    </row>
    <row r="149" spans="6:10" ht="10.5">
      <c r="F149" s="133" t="s">
        <v>254</v>
      </c>
      <c r="G149" s="16">
        <f>IF(DealersPricelist,ROUND(J149*(1-Discount),0),J149)*1.18</f>
        <v>1484.4399999999998</v>
      </c>
      <c r="H149" s="139">
        <v>5.16</v>
      </c>
      <c r="I149" s="141">
        <v>0.0091</v>
      </c>
      <c r="J149" s="142">
        <v>1258</v>
      </c>
    </row>
    <row r="150" spans="6:10" ht="10.5">
      <c r="F150" s="133" t="s">
        <v>264</v>
      </c>
      <c r="G150" s="16">
        <f>IF(DealersPricelist,ROUND(J150*(1-Discount),0),J150)*1.18</f>
        <v>17556.04</v>
      </c>
      <c r="H150" s="139">
        <v>44</v>
      </c>
      <c r="I150" s="141">
        <v>0.156</v>
      </c>
      <c r="J150" s="142">
        <v>14878</v>
      </c>
    </row>
    <row r="151" spans="6:11" ht="9.75">
      <c r="F151" s="132" t="s">
        <v>99</v>
      </c>
      <c r="G151" s="16">
        <f>SUM(G152:G156)</f>
        <v>39104.02</v>
      </c>
      <c r="H151" s="138">
        <v>87.71</v>
      </c>
      <c r="I151" s="137">
        <v>0.2948</v>
      </c>
      <c r="K151" s="32" t="s">
        <v>322</v>
      </c>
    </row>
    <row r="152" spans="6:10" ht="10.5">
      <c r="F152" s="133" t="s">
        <v>259</v>
      </c>
      <c r="G152" s="16">
        <f>IF(DealersPricelist,ROUND(J152*(1-Discount),0),J152)*1.18</f>
        <v>9569.8</v>
      </c>
      <c r="H152" s="139">
        <v>36.65</v>
      </c>
      <c r="I152" s="140">
        <v>0.1</v>
      </c>
      <c r="J152" s="142">
        <v>8110</v>
      </c>
    </row>
    <row r="153" spans="6:10" ht="10.5">
      <c r="F153" s="133" t="s">
        <v>260</v>
      </c>
      <c r="G153" s="16">
        <f>IF(DealersPricelist,ROUND(J153*(1-Discount),0),J153)*1.18</f>
        <v>3662.72</v>
      </c>
      <c r="H153" s="139">
        <v>15.7</v>
      </c>
      <c r="I153" s="141">
        <v>0.0157</v>
      </c>
      <c r="J153" s="142">
        <v>3104</v>
      </c>
    </row>
    <row r="154" spans="6:10" ht="10.5">
      <c r="F154" s="133" t="s">
        <v>261</v>
      </c>
      <c r="G154" s="16">
        <f>IF(DealersPricelist,ROUND(J154*(1-Discount),0),J154)*1.18</f>
        <v>956.9799999999999</v>
      </c>
      <c r="H154" s="139">
        <v>7.6</v>
      </c>
      <c r="I154" s="141">
        <v>0.014</v>
      </c>
      <c r="J154" s="142">
        <v>811</v>
      </c>
    </row>
    <row r="155" spans="6:10" ht="10.5">
      <c r="F155" s="133" t="s">
        <v>254</v>
      </c>
      <c r="G155" s="16">
        <f>IF(DealersPricelist,ROUND(J155*(1-Discount),0),J155)*1.18</f>
        <v>1484.4399999999998</v>
      </c>
      <c r="H155" s="139">
        <v>5.16</v>
      </c>
      <c r="I155" s="141">
        <v>0.0091</v>
      </c>
      <c r="J155" s="142">
        <v>1258</v>
      </c>
    </row>
    <row r="156" spans="6:10" ht="10.5">
      <c r="F156" s="133" t="s">
        <v>265</v>
      </c>
      <c r="G156" s="16">
        <f>IF(DealersPricelist,ROUND(J156*(1-Discount),0),J156)*1.18</f>
        <v>23430.079999999998</v>
      </c>
      <c r="H156" s="139">
        <v>22.6</v>
      </c>
      <c r="I156" s="141">
        <v>0.156</v>
      </c>
      <c r="J156" s="142">
        <v>19856</v>
      </c>
    </row>
    <row r="157" spans="6:11" ht="9.75">
      <c r="F157" s="132" t="s">
        <v>128</v>
      </c>
      <c r="G157" s="16">
        <f>SUM(G158:G160)</f>
        <v>18673.499999999996</v>
      </c>
      <c r="H157" s="138">
        <v>59.65</v>
      </c>
      <c r="I157" s="137">
        <v>0.206</v>
      </c>
      <c r="K157" s="32" t="s">
        <v>322</v>
      </c>
    </row>
    <row r="158" spans="6:10" ht="10.5">
      <c r="F158" s="134" t="s">
        <v>266</v>
      </c>
      <c r="G158" s="16">
        <f>IF(DealersPricelist,ROUND(J158*(1-Discount),0),J158)*1.18</f>
        <v>4685.78</v>
      </c>
      <c r="H158" s="139">
        <v>16.7</v>
      </c>
      <c r="I158" s="140">
        <v>0.054</v>
      </c>
      <c r="J158" s="142">
        <v>3971</v>
      </c>
    </row>
    <row r="159" spans="6:10" ht="10.5">
      <c r="F159" s="134" t="s">
        <v>267</v>
      </c>
      <c r="G159" s="16">
        <f>IF(DealersPricelist,ROUND(J159*(1-Discount),0),J159)*1.18</f>
        <v>8447.619999999999</v>
      </c>
      <c r="H159" s="139">
        <v>26.55</v>
      </c>
      <c r="I159" s="140">
        <v>0.065</v>
      </c>
      <c r="J159" s="142">
        <v>7159</v>
      </c>
    </row>
    <row r="160" spans="6:10" ht="10.5">
      <c r="F160" s="134" t="s">
        <v>268</v>
      </c>
      <c r="G160" s="16">
        <f>IF(DealersPricelist,ROUND(J160*(1-Discount),0),J160)*1.18</f>
        <v>5540.099999999999</v>
      </c>
      <c r="H160" s="139">
        <v>16.4</v>
      </c>
      <c r="I160" s="140">
        <v>0.087</v>
      </c>
      <c r="J160" s="142">
        <v>4695</v>
      </c>
    </row>
    <row r="161" spans="6:11" ht="9.75">
      <c r="F161" s="132" t="s">
        <v>129</v>
      </c>
      <c r="G161" s="16">
        <f>SUM(G162:G164)</f>
        <v>18877.64</v>
      </c>
      <c r="H161" s="138">
        <v>59.65</v>
      </c>
      <c r="I161" s="137">
        <v>0.206</v>
      </c>
      <c r="K161" s="32" t="s">
        <v>322</v>
      </c>
    </row>
    <row r="162" spans="6:10" ht="10.5">
      <c r="F162" s="134" t="s">
        <v>266</v>
      </c>
      <c r="G162" s="16">
        <f>IF(DealersPricelist,ROUND(J162*(1-Discount),0),J162)*1.18</f>
        <v>4685.78</v>
      </c>
      <c r="H162" s="139">
        <v>16.7</v>
      </c>
      <c r="I162" s="140">
        <v>0.054</v>
      </c>
      <c r="J162" s="142">
        <v>3971</v>
      </c>
    </row>
    <row r="163" spans="6:10" ht="10.5">
      <c r="F163" s="134" t="s">
        <v>267</v>
      </c>
      <c r="G163" s="16">
        <f>IF(DealersPricelist,ROUND(J163*(1-Discount),0),J163)*1.18</f>
        <v>8447.619999999999</v>
      </c>
      <c r="H163" s="139">
        <v>26.55</v>
      </c>
      <c r="I163" s="140">
        <v>0.065</v>
      </c>
      <c r="J163" s="142">
        <v>7159</v>
      </c>
    </row>
    <row r="164" spans="6:10" ht="10.5">
      <c r="F164" s="134" t="s">
        <v>269</v>
      </c>
      <c r="G164" s="16">
        <f>IF(DealersPricelist,ROUND(J164*(1-Discount),0),J164)*1.18</f>
        <v>5744.24</v>
      </c>
      <c r="H164" s="139">
        <v>16.4</v>
      </c>
      <c r="I164" s="140">
        <v>0.087</v>
      </c>
      <c r="J164" s="142">
        <v>4868</v>
      </c>
    </row>
    <row r="165" spans="6:11" ht="9.75">
      <c r="F165" s="135" t="s">
        <v>134</v>
      </c>
      <c r="G165" s="16">
        <f>SUM(G166:G168)</f>
        <v>18487.059999999998</v>
      </c>
      <c r="H165" s="138">
        <v>47.55</v>
      </c>
      <c r="I165" s="137">
        <v>0.20299999999999999</v>
      </c>
      <c r="K165" s="32" t="s">
        <v>322</v>
      </c>
    </row>
    <row r="166" spans="6:10" ht="10.5">
      <c r="F166" s="134" t="s">
        <v>270</v>
      </c>
      <c r="G166" s="16">
        <f>IF(DealersPricelist,ROUND(J166*(1-Discount),0),J166)*1.18</f>
        <v>2684.5</v>
      </c>
      <c r="H166" s="139">
        <v>13.55</v>
      </c>
      <c r="I166" s="140">
        <v>0.052</v>
      </c>
      <c r="J166" s="142">
        <v>2275</v>
      </c>
    </row>
    <row r="167" spans="6:10" ht="10.5">
      <c r="F167" s="134" t="s">
        <v>271</v>
      </c>
      <c r="G167" s="16">
        <f>IF(DealersPricelist,ROUND(J167*(1-Discount),0),J167)*1.18</f>
        <v>6897.099999999999</v>
      </c>
      <c r="H167" s="139">
        <v>26.55</v>
      </c>
      <c r="I167" s="140">
        <v>0.065</v>
      </c>
      <c r="J167" s="142">
        <v>5845</v>
      </c>
    </row>
    <row r="168" spans="6:10" ht="10.5">
      <c r="F168" s="134" t="s">
        <v>272</v>
      </c>
      <c r="G168" s="16">
        <f>IF(DealersPricelist,ROUND(J168*(1-Discount),0),J168)*1.18</f>
        <v>8905.46</v>
      </c>
      <c r="H168" s="139">
        <v>7.45</v>
      </c>
      <c r="I168" s="140">
        <v>0.086</v>
      </c>
      <c r="J168" s="142">
        <v>7547</v>
      </c>
    </row>
    <row r="169" spans="6:11" ht="9.75">
      <c r="F169" s="135" t="s">
        <v>135</v>
      </c>
      <c r="G169" s="16">
        <f>SUM(G170:G172)</f>
        <v>19403.92</v>
      </c>
      <c r="H169" s="138">
        <v>61.15</v>
      </c>
      <c r="I169" s="137">
        <v>0.20299999999999999</v>
      </c>
      <c r="K169" s="32" t="s">
        <v>322</v>
      </c>
    </row>
    <row r="170" spans="6:10" ht="10.5">
      <c r="F170" s="134" t="s">
        <v>270</v>
      </c>
      <c r="G170" s="16">
        <f>IF(DealersPricelist,ROUND(J170*(1-Discount),0),J170)*1.18</f>
        <v>2684.5</v>
      </c>
      <c r="H170" s="139">
        <v>13.55</v>
      </c>
      <c r="I170" s="140">
        <v>0.052</v>
      </c>
      <c r="J170" s="142">
        <v>2275</v>
      </c>
    </row>
    <row r="171" spans="6:10" ht="10.5">
      <c r="F171" s="134" t="s">
        <v>271</v>
      </c>
      <c r="G171" s="16">
        <f>IF(DealersPricelist,ROUND(J171*(1-Discount),0),J171)*1.18</f>
        <v>6897.099999999999</v>
      </c>
      <c r="H171" s="139">
        <v>26.55</v>
      </c>
      <c r="I171" s="140">
        <v>0.065</v>
      </c>
      <c r="J171" s="142">
        <v>5845</v>
      </c>
    </row>
    <row r="172" spans="6:10" ht="10.5">
      <c r="F172" s="134" t="s">
        <v>273</v>
      </c>
      <c r="G172" s="16">
        <f>IF(DealersPricelist,ROUND(J172*(1-Discount),0),J172)*1.18</f>
        <v>9822.32</v>
      </c>
      <c r="H172" s="139">
        <v>21.05</v>
      </c>
      <c r="I172" s="140">
        <v>0.086</v>
      </c>
      <c r="J172" s="142">
        <v>8324</v>
      </c>
    </row>
    <row r="173" spans="6:11" ht="9.75">
      <c r="F173" s="135" t="s">
        <v>130</v>
      </c>
      <c r="G173" s="16">
        <f>SUM(G174:G178)</f>
        <v>29912.999999999996</v>
      </c>
      <c r="H173" s="138">
        <v>96.8</v>
      </c>
      <c r="I173" s="137">
        <v>0.374</v>
      </c>
      <c r="K173" s="32" t="s">
        <v>322</v>
      </c>
    </row>
    <row r="174" spans="6:10" ht="10.5">
      <c r="F174" s="134" t="s">
        <v>274</v>
      </c>
      <c r="G174" s="16">
        <f>IF(DealersPricelist,ROUND(J174*(1-Discount),0),J174)*1.18</f>
        <v>6171.4</v>
      </c>
      <c r="H174" s="139">
        <v>18.85</v>
      </c>
      <c r="I174" s="140">
        <v>0.078</v>
      </c>
      <c r="J174" s="142">
        <v>5230</v>
      </c>
    </row>
    <row r="175" spans="6:10" ht="10.5">
      <c r="F175" s="134" t="s">
        <v>275</v>
      </c>
      <c r="G175" s="16">
        <f>IF(DealersPricelist,ROUND(J175*(1-Discount),0),J175)*1.18</f>
        <v>6930.139999999999</v>
      </c>
      <c r="H175" s="139">
        <v>26.55</v>
      </c>
      <c r="I175" s="140">
        <v>0.065</v>
      </c>
      <c r="J175" s="142">
        <v>5873</v>
      </c>
    </row>
    <row r="176" spans="6:10" ht="10.5">
      <c r="F176" s="134" t="s">
        <v>276</v>
      </c>
      <c r="G176" s="16">
        <f>IF(DealersPricelist,ROUND(J176*(1-Discount),0),J176)*1.18</f>
        <v>6288.219999999999</v>
      </c>
      <c r="H176" s="139">
        <v>18.65</v>
      </c>
      <c r="I176" s="140">
        <v>0.079</v>
      </c>
      <c r="J176" s="142">
        <v>5329</v>
      </c>
    </row>
    <row r="177" spans="6:10" ht="10.5">
      <c r="F177" s="134" t="s">
        <v>277</v>
      </c>
      <c r="G177" s="16">
        <f>IF(DealersPricelist,ROUND(J177*(1-Discount),0),J177)*1.18</f>
        <v>4983.139999999999</v>
      </c>
      <c r="H177" s="139">
        <v>16.35</v>
      </c>
      <c r="I177" s="140">
        <v>0.065</v>
      </c>
      <c r="J177" s="142">
        <v>4223</v>
      </c>
    </row>
    <row r="178" spans="6:10" ht="10.5">
      <c r="F178" s="134" t="s">
        <v>268</v>
      </c>
      <c r="G178" s="16">
        <f>IF(DealersPricelist,ROUND(J178*(1-Discount),0),J178)*1.18</f>
        <v>5540.099999999999</v>
      </c>
      <c r="H178" s="139">
        <v>16.4</v>
      </c>
      <c r="I178" s="140">
        <v>0.087</v>
      </c>
      <c r="J178" s="142">
        <v>4695</v>
      </c>
    </row>
    <row r="179" spans="6:11" ht="9.75">
      <c r="F179" s="135" t="s">
        <v>131</v>
      </c>
      <c r="G179" s="16">
        <f>SUM(G180:G184)</f>
        <v>30762.6</v>
      </c>
      <c r="H179" s="138">
        <v>92.9</v>
      </c>
      <c r="I179" s="137">
        <v>0.374</v>
      </c>
      <c r="K179" s="32" t="s">
        <v>322</v>
      </c>
    </row>
    <row r="180" spans="6:10" ht="10.5">
      <c r="F180" s="134" t="s">
        <v>274</v>
      </c>
      <c r="G180" s="16">
        <f>IF(DealersPricelist,ROUND(J180*(1-Discount),0),J180)*1.18</f>
        <v>6171.4</v>
      </c>
      <c r="H180" s="139">
        <v>18.85</v>
      </c>
      <c r="I180" s="140">
        <v>0.078</v>
      </c>
      <c r="J180" s="142">
        <v>5230</v>
      </c>
    </row>
    <row r="181" spans="6:10" ht="10.5">
      <c r="F181" s="134" t="s">
        <v>275</v>
      </c>
      <c r="G181" s="16">
        <f>IF(DealersPricelist,ROUND(J181*(1-Discount),0),J181)*1.18</f>
        <v>6930.139999999999</v>
      </c>
      <c r="H181" s="139">
        <v>26.55</v>
      </c>
      <c r="I181" s="140">
        <v>0.065</v>
      </c>
      <c r="J181" s="142">
        <v>5873</v>
      </c>
    </row>
    <row r="182" spans="6:10" ht="10.5">
      <c r="F182" s="134" t="s">
        <v>278</v>
      </c>
      <c r="G182" s="16">
        <f>IF(DealersPricelist,ROUND(J182*(1-Discount),0),J182)*1.18</f>
        <v>6933.679999999999</v>
      </c>
      <c r="H182" s="139">
        <v>14.75</v>
      </c>
      <c r="I182" s="140">
        <v>0.079</v>
      </c>
      <c r="J182" s="142">
        <v>5876</v>
      </c>
    </row>
    <row r="183" spans="6:10" ht="10.5">
      <c r="F183" s="134" t="s">
        <v>277</v>
      </c>
      <c r="G183" s="16">
        <f>IF(DealersPricelist,ROUND(J183*(1-Discount),0),J183)*1.18</f>
        <v>4983.139999999999</v>
      </c>
      <c r="H183" s="139">
        <v>16.35</v>
      </c>
      <c r="I183" s="140">
        <v>0.065</v>
      </c>
      <c r="J183" s="142">
        <v>4223</v>
      </c>
    </row>
    <row r="184" spans="6:10" ht="10.5">
      <c r="F184" s="134" t="s">
        <v>269</v>
      </c>
      <c r="G184" s="16">
        <f>IF(DealersPricelist,ROUND(J184*(1-Discount),0),J184)*1.18</f>
        <v>5744.24</v>
      </c>
      <c r="H184" s="139">
        <v>16.4</v>
      </c>
      <c r="I184" s="140">
        <v>0.087</v>
      </c>
      <c r="J184" s="142">
        <v>4868</v>
      </c>
    </row>
    <row r="185" spans="6:11" ht="9.75">
      <c r="F185" s="135" t="s">
        <v>112</v>
      </c>
      <c r="G185" s="16">
        <f>SUM(G186:G187)</f>
        <v>11484.94</v>
      </c>
      <c r="H185" s="138">
        <v>26.35</v>
      </c>
      <c r="I185" s="137">
        <v>0.14800000000000002</v>
      </c>
      <c r="K185" s="32" t="s">
        <v>322</v>
      </c>
    </row>
    <row r="186" spans="6:10" ht="10.5">
      <c r="F186" s="134" t="s">
        <v>279</v>
      </c>
      <c r="G186" s="16">
        <f>IF(DealersPricelist,ROUND(J186*(1-Discount),0),J186)*1.18</f>
        <v>3267.4199999999996</v>
      </c>
      <c r="H186" s="139">
        <v>10.35</v>
      </c>
      <c r="I186" s="140">
        <v>0.031</v>
      </c>
      <c r="J186" s="142">
        <v>2769</v>
      </c>
    </row>
    <row r="187" spans="6:10" ht="10.5">
      <c r="F187" s="134" t="s">
        <v>280</v>
      </c>
      <c r="G187" s="16">
        <f>IF(DealersPricelist,ROUND(J187*(1-Discount),0),J187)*1.18</f>
        <v>8217.52</v>
      </c>
      <c r="H187" s="139">
        <v>16</v>
      </c>
      <c r="I187" s="140">
        <v>0.117</v>
      </c>
      <c r="J187" s="142">
        <v>6964</v>
      </c>
    </row>
    <row r="188" spans="6:11" ht="9.75">
      <c r="F188" s="135" t="s">
        <v>113</v>
      </c>
      <c r="G188" s="16">
        <f>SUM(G189:G190)</f>
        <v>11352.779999999999</v>
      </c>
      <c r="H188" s="138">
        <v>29.35</v>
      </c>
      <c r="I188" s="137">
        <v>0.14800000000000002</v>
      </c>
      <c r="K188" s="32" t="s">
        <v>322</v>
      </c>
    </row>
    <row r="189" spans="6:10" ht="10.5">
      <c r="F189" s="134" t="s">
        <v>281</v>
      </c>
      <c r="G189" s="16">
        <f>IF(DealersPricelist,ROUND(J189*(1-Discount),0),J189)*1.18</f>
        <v>3234.3799999999997</v>
      </c>
      <c r="H189" s="139">
        <v>10.35</v>
      </c>
      <c r="I189" s="140">
        <v>0.031</v>
      </c>
      <c r="J189" s="142">
        <v>2741</v>
      </c>
    </row>
    <row r="190" spans="6:10" ht="10.5">
      <c r="F190" s="134" t="s">
        <v>282</v>
      </c>
      <c r="G190" s="16">
        <f>IF(DealersPricelist,ROUND(J190*(1-Discount),0),J190)*1.18</f>
        <v>8118.4</v>
      </c>
      <c r="H190" s="139">
        <v>19</v>
      </c>
      <c r="I190" s="140">
        <v>0.117</v>
      </c>
      <c r="J190" s="142">
        <v>6880</v>
      </c>
    </row>
    <row r="191" spans="6:11" ht="9.75">
      <c r="F191" s="135" t="s">
        <v>132</v>
      </c>
      <c r="G191" s="16">
        <f>SUM(G192:G197)</f>
        <v>38986.02</v>
      </c>
      <c r="H191" s="138">
        <v>140.9</v>
      </c>
      <c r="I191" s="137">
        <v>0.477</v>
      </c>
      <c r="K191" s="32" t="s">
        <v>322</v>
      </c>
    </row>
    <row r="192" spans="6:10" ht="10.5">
      <c r="F192" s="134" t="s">
        <v>283</v>
      </c>
      <c r="G192" s="16">
        <f aca="true" t="shared" si="6" ref="G192:G197">IF(DealersPricelist,ROUND(J192*(1-Discount),0),J192)*1.18</f>
        <v>7490.639999999999</v>
      </c>
      <c r="H192" s="139">
        <v>30.8</v>
      </c>
      <c r="I192" s="140">
        <v>0.102</v>
      </c>
      <c r="J192" s="142">
        <v>6348</v>
      </c>
    </row>
    <row r="193" spans="6:10" ht="10.5">
      <c r="F193" s="134" t="s">
        <v>284</v>
      </c>
      <c r="G193" s="16">
        <f t="shared" si="6"/>
        <v>7128.379999999999</v>
      </c>
      <c r="H193" s="139">
        <v>26.55</v>
      </c>
      <c r="I193" s="140">
        <v>0.065</v>
      </c>
      <c r="J193" s="142">
        <v>6041</v>
      </c>
    </row>
    <row r="194" spans="6:10" ht="10.5">
      <c r="F194" s="134" t="s">
        <v>285</v>
      </c>
      <c r="G194" s="16">
        <f t="shared" si="6"/>
        <v>5641.58</v>
      </c>
      <c r="H194" s="139">
        <v>21.95</v>
      </c>
      <c r="I194" s="140">
        <v>0.079</v>
      </c>
      <c r="J194" s="142">
        <v>4781</v>
      </c>
    </row>
    <row r="195" spans="6:10" ht="10.5">
      <c r="F195" s="134" t="s">
        <v>271</v>
      </c>
      <c r="G195" s="16">
        <f t="shared" si="6"/>
        <v>6897.099999999999</v>
      </c>
      <c r="H195" s="139">
        <v>26.55</v>
      </c>
      <c r="I195" s="140">
        <v>0.065</v>
      </c>
      <c r="J195" s="142">
        <v>5845</v>
      </c>
    </row>
    <row r="196" spans="6:10" ht="10.5">
      <c r="F196" s="134" t="s">
        <v>276</v>
      </c>
      <c r="G196" s="16">
        <f t="shared" si="6"/>
        <v>6288.219999999999</v>
      </c>
      <c r="H196" s="139">
        <v>18.65</v>
      </c>
      <c r="I196" s="140">
        <v>0.079</v>
      </c>
      <c r="J196" s="142">
        <v>5329</v>
      </c>
    </row>
    <row r="197" spans="6:10" ht="10.5">
      <c r="F197" s="134" t="s">
        <v>268</v>
      </c>
      <c r="G197" s="16">
        <f t="shared" si="6"/>
        <v>5540.099999999999</v>
      </c>
      <c r="H197" s="139">
        <v>16.4</v>
      </c>
      <c r="I197" s="140">
        <v>0.087</v>
      </c>
      <c r="J197" s="142">
        <v>4695</v>
      </c>
    </row>
    <row r="198" spans="6:11" ht="9.75">
      <c r="F198" s="135" t="s">
        <v>133</v>
      </c>
      <c r="G198" s="16">
        <f>SUM(G199:G204)</f>
        <v>40516.479999999996</v>
      </c>
      <c r="H198" s="138">
        <v>133.1</v>
      </c>
      <c r="I198" s="137">
        <v>0.477</v>
      </c>
      <c r="K198" s="32" t="s">
        <v>322</v>
      </c>
    </row>
    <row r="199" spans="6:10" ht="10.5">
      <c r="F199" s="134" t="s">
        <v>283</v>
      </c>
      <c r="G199" s="16">
        <f aca="true" t="shared" si="7" ref="G199:G205">IF(DealersPricelist,ROUND(J199*(1-Discount),0),J199)*1.18</f>
        <v>7490.639999999999</v>
      </c>
      <c r="H199" s="139">
        <v>30.8</v>
      </c>
      <c r="I199" s="140">
        <v>0.102</v>
      </c>
      <c r="J199" s="142">
        <v>6348</v>
      </c>
    </row>
    <row r="200" spans="6:10" ht="10.5">
      <c r="F200" s="134" t="s">
        <v>284</v>
      </c>
      <c r="G200" s="16">
        <f t="shared" si="7"/>
        <v>7128.379999999999</v>
      </c>
      <c r="H200" s="139">
        <v>26.55</v>
      </c>
      <c r="I200" s="140">
        <v>0.065</v>
      </c>
      <c r="J200" s="142">
        <v>6041</v>
      </c>
    </row>
    <row r="201" spans="6:10" ht="10.5">
      <c r="F201" s="134" t="s">
        <v>286</v>
      </c>
      <c r="G201" s="16">
        <f t="shared" si="7"/>
        <v>6322.44</v>
      </c>
      <c r="H201" s="139">
        <v>18.05</v>
      </c>
      <c r="I201" s="140">
        <v>0.079</v>
      </c>
      <c r="J201" s="142">
        <v>5358</v>
      </c>
    </row>
    <row r="202" spans="6:10" ht="10.5">
      <c r="F202" s="134" t="s">
        <v>271</v>
      </c>
      <c r="G202" s="16">
        <f t="shared" si="7"/>
        <v>6897.099999999999</v>
      </c>
      <c r="H202" s="139">
        <v>26.55</v>
      </c>
      <c r="I202" s="140">
        <v>0.065</v>
      </c>
      <c r="J202" s="142">
        <v>5845</v>
      </c>
    </row>
    <row r="203" spans="6:10" ht="10.5">
      <c r="F203" s="134" t="s">
        <v>278</v>
      </c>
      <c r="G203" s="16">
        <f t="shared" si="7"/>
        <v>6933.679999999999</v>
      </c>
      <c r="H203" s="139">
        <v>14.75</v>
      </c>
      <c r="I203" s="140">
        <v>0.079</v>
      </c>
      <c r="J203" s="142">
        <v>5876</v>
      </c>
    </row>
    <row r="204" spans="6:10" ht="10.5">
      <c r="F204" s="134" t="s">
        <v>269</v>
      </c>
      <c r="G204" s="16">
        <f t="shared" si="7"/>
        <v>5744.24</v>
      </c>
      <c r="H204" s="139">
        <v>16.4</v>
      </c>
      <c r="I204" s="140">
        <v>0.087</v>
      </c>
      <c r="J204" s="142">
        <v>4868</v>
      </c>
    </row>
    <row r="205" spans="6:10" ht="9.75">
      <c r="F205" s="132" t="s">
        <v>139</v>
      </c>
      <c r="G205" s="16">
        <f t="shared" si="7"/>
        <v>2376.52</v>
      </c>
      <c r="H205" s="136">
        <v>4.7</v>
      </c>
      <c r="I205" s="137">
        <v>0.014</v>
      </c>
      <c r="J205" s="142">
        <v>2014</v>
      </c>
    </row>
    <row r="206" spans="6:11" ht="9.75">
      <c r="F206" s="132" t="s">
        <v>136</v>
      </c>
      <c r="G206" s="16">
        <f>SUM(G207:G211)</f>
        <v>45040.6</v>
      </c>
      <c r="H206" s="138">
        <v>130.9</v>
      </c>
      <c r="I206" s="137">
        <v>0.438</v>
      </c>
      <c r="K206" s="32" t="s">
        <v>322</v>
      </c>
    </row>
    <row r="207" spans="6:10" ht="10.5">
      <c r="F207" s="134" t="s">
        <v>287</v>
      </c>
      <c r="G207" s="16">
        <f>IF(DealersPricelist,ROUND(J207*(1-Discount),0),J207)*1.18</f>
        <v>8055.86</v>
      </c>
      <c r="H207" s="139">
        <v>37.3</v>
      </c>
      <c r="I207" s="140">
        <v>0.108</v>
      </c>
      <c r="J207" s="142">
        <v>6827</v>
      </c>
    </row>
    <row r="208" spans="6:10" ht="10.5">
      <c r="F208" s="134" t="s">
        <v>288</v>
      </c>
      <c r="G208" s="16">
        <f>IF(DealersPricelist,ROUND(J208*(1-Discount),0),J208)*1.18</f>
        <v>12045.439999999999</v>
      </c>
      <c r="H208" s="139">
        <v>42.95</v>
      </c>
      <c r="I208" s="140">
        <v>0.123</v>
      </c>
      <c r="J208" s="142">
        <v>10208</v>
      </c>
    </row>
    <row r="209" spans="6:10" ht="10.5">
      <c r="F209" s="134" t="s">
        <v>289</v>
      </c>
      <c r="G209" s="16">
        <f>IF(DealersPricelist,ROUND(J209*(1-Discount),0),J209)*1.18</f>
        <v>10367.48</v>
      </c>
      <c r="H209" s="139">
        <v>19.45</v>
      </c>
      <c r="I209" s="140">
        <v>0.114</v>
      </c>
      <c r="J209" s="142">
        <v>8786</v>
      </c>
    </row>
    <row r="210" spans="6:10" ht="10.5">
      <c r="F210" s="134" t="s">
        <v>290</v>
      </c>
      <c r="G210" s="16">
        <f>IF(DealersPricelist,ROUND(J210*(1-Discount),0),J210)*1.18</f>
        <v>11648.96</v>
      </c>
      <c r="H210" s="139">
        <v>23.3</v>
      </c>
      <c r="I210" s="140">
        <v>0.07</v>
      </c>
      <c r="J210" s="142">
        <v>9872</v>
      </c>
    </row>
    <row r="211" spans="6:10" ht="10.5">
      <c r="F211" s="134" t="s">
        <v>291</v>
      </c>
      <c r="G211" s="16">
        <f>IF(DealersPricelist,ROUND(J211*(1-Discount),0),J211)*1.18</f>
        <v>2922.8599999999997</v>
      </c>
      <c r="H211" s="139">
        <v>7.9</v>
      </c>
      <c r="I211" s="140">
        <v>0.023</v>
      </c>
      <c r="J211" s="142">
        <v>2477</v>
      </c>
    </row>
    <row r="212" spans="6:11" ht="9.75">
      <c r="F212" s="132" t="s">
        <v>137</v>
      </c>
      <c r="G212" s="16">
        <f>SUM(G213:G217)</f>
        <v>47680.259999999995</v>
      </c>
      <c r="H212" s="138">
        <v>115</v>
      </c>
      <c r="I212" s="137">
        <v>0.438</v>
      </c>
      <c r="K212" s="32" t="s">
        <v>322</v>
      </c>
    </row>
    <row r="213" spans="6:10" ht="10.5">
      <c r="F213" s="134" t="s">
        <v>287</v>
      </c>
      <c r="G213" s="16">
        <f>IF(DealersPricelist,ROUND(J213*(1-Discount),0),J213)*1.18</f>
        <v>8055.86</v>
      </c>
      <c r="H213" s="139">
        <v>37.3</v>
      </c>
      <c r="I213" s="140">
        <v>0.108</v>
      </c>
      <c r="J213" s="142">
        <v>6827</v>
      </c>
    </row>
    <row r="214" spans="6:10" ht="10.5">
      <c r="F214" s="134" t="s">
        <v>288</v>
      </c>
      <c r="G214" s="16">
        <f>IF(DealersPricelist,ROUND(J214*(1-Discount),0),J214)*1.18</f>
        <v>12045.439999999999</v>
      </c>
      <c r="H214" s="139">
        <v>42.95</v>
      </c>
      <c r="I214" s="140">
        <v>0.123</v>
      </c>
      <c r="J214" s="142">
        <v>10208</v>
      </c>
    </row>
    <row r="215" spans="6:10" ht="10.5">
      <c r="F215" s="134" t="s">
        <v>289</v>
      </c>
      <c r="G215" s="16">
        <f>IF(DealersPricelist,ROUND(J215*(1-Discount),0),J215)*1.18</f>
        <v>10367.48</v>
      </c>
      <c r="H215" s="139">
        <v>19.45</v>
      </c>
      <c r="I215" s="140">
        <v>0.114</v>
      </c>
      <c r="J215" s="142">
        <v>8786</v>
      </c>
    </row>
    <row r="216" spans="6:10" ht="10.5">
      <c r="F216" s="134" t="s">
        <v>292</v>
      </c>
      <c r="G216" s="16">
        <f>IF(DealersPricelist,ROUND(J216*(1-Discount),0),J216)*1.18</f>
        <v>14288.619999999999</v>
      </c>
      <c r="H216" s="139">
        <v>7.4</v>
      </c>
      <c r="I216" s="140">
        <v>0.07</v>
      </c>
      <c r="J216" s="142">
        <v>12109</v>
      </c>
    </row>
    <row r="217" spans="6:10" ht="10.5">
      <c r="F217" s="134" t="s">
        <v>291</v>
      </c>
      <c r="G217" s="16">
        <f>IF(DealersPricelist,ROUND(J217*(1-Discount),0),J217)*1.18</f>
        <v>2922.8599999999997</v>
      </c>
      <c r="H217" s="139">
        <v>7.9</v>
      </c>
      <c r="I217" s="140">
        <v>0.023</v>
      </c>
      <c r="J217" s="142">
        <v>2477</v>
      </c>
    </row>
    <row r="218" spans="6:11" ht="9.75">
      <c r="F218" s="132" t="s">
        <v>207</v>
      </c>
      <c r="G218" s="16">
        <f>SUM(G219:G233)</f>
        <v>99849.23999999999</v>
      </c>
      <c r="H218" s="138">
        <v>498.83980448799997</v>
      </c>
      <c r="I218" s="137">
        <v>2.1319999999999997</v>
      </c>
      <c r="K218" s="32" t="s">
        <v>322</v>
      </c>
    </row>
    <row r="219" spans="6:10" ht="10.5">
      <c r="F219" s="133" t="s">
        <v>221</v>
      </c>
      <c r="G219" s="16">
        <f aca="true" t="shared" si="8" ref="G219:G233">IF(DealersPricelist,ROUND(J219*(1-Discount),0),J219)*1.18</f>
        <v>7095.339999999999</v>
      </c>
      <c r="H219" s="139">
        <v>36.7</v>
      </c>
      <c r="I219" s="140">
        <v>0.124</v>
      </c>
      <c r="J219" s="142">
        <v>6013</v>
      </c>
    </row>
    <row r="220" spans="6:10" ht="10.5">
      <c r="F220" s="133" t="s">
        <v>222</v>
      </c>
      <c r="G220" s="16">
        <f t="shared" si="8"/>
        <v>7095.339999999999</v>
      </c>
      <c r="H220" s="139">
        <v>36.7</v>
      </c>
      <c r="I220" s="140">
        <v>0.124</v>
      </c>
      <c r="J220" s="142">
        <v>6013</v>
      </c>
    </row>
    <row r="221" spans="6:10" ht="10.5">
      <c r="F221" s="133" t="s">
        <v>223</v>
      </c>
      <c r="G221" s="16">
        <f t="shared" si="8"/>
        <v>2345.8399999999997</v>
      </c>
      <c r="H221" s="139">
        <v>30.9</v>
      </c>
      <c r="I221" s="140">
        <v>0.06</v>
      </c>
      <c r="J221" s="142">
        <v>1988</v>
      </c>
    </row>
    <row r="222" spans="6:10" ht="10.5">
      <c r="F222" s="133" t="s">
        <v>224</v>
      </c>
      <c r="G222" s="16">
        <f t="shared" si="8"/>
        <v>3636.7599999999998</v>
      </c>
      <c r="H222" s="139">
        <v>45.9</v>
      </c>
      <c r="I222" s="140">
        <v>0.09</v>
      </c>
      <c r="J222" s="142">
        <v>3082</v>
      </c>
    </row>
    <row r="223" spans="6:10" ht="10.5">
      <c r="F223" s="133" t="s">
        <v>225</v>
      </c>
      <c r="G223" s="16">
        <f t="shared" si="8"/>
        <v>2311.62</v>
      </c>
      <c r="H223" s="139">
        <v>27.95</v>
      </c>
      <c r="I223" s="140">
        <v>0.063</v>
      </c>
      <c r="J223" s="142">
        <v>1959</v>
      </c>
    </row>
    <row r="224" spans="6:10" ht="10.5">
      <c r="F224" s="133" t="s">
        <v>226</v>
      </c>
      <c r="G224" s="16">
        <f t="shared" si="8"/>
        <v>2787.16</v>
      </c>
      <c r="H224" s="139">
        <v>35.45</v>
      </c>
      <c r="I224" s="140">
        <v>0.079</v>
      </c>
      <c r="J224" s="142">
        <v>2362</v>
      </c>
    </row>
    <row r="225" spans="6:10" ht="10.5">
      <c r="F225" s="133" t="s">
        <v>227</v>
      </c>
      <c r="G225" s="16">
        <f t="shared" si="8"/>
        <v>2073.2599999999998</v>
      </c>
      <c r="H225" s="139">
        <v>25.85</v>
      </c>
      <c r="I225" s="140">
        <v>0.059</v>
      </c>
      <c r="J225" s="142">
        <v>1757</v>
      </c>
    </row>
    <row r="226" spans="6:10" ht="10.5">
      <c r="F226" s="133" t="s">
        <v>228</v>
      </c>
      <c r="G226" s="16">
        <f t="shared" si="8"/>
        <v>2073.2599999999998</v>
      </c>
      <c r="H226" s="139">
        <v>24.85</v>
      </c>
      <c r="I226" s="140">
        <v>0.046</v>
      </c>
      <c r="J226" s="142">
        <v>1757</v>
      </c>
    </row>
    <row r="227" spans="6:10" ht="10.5">
      <c r="F227" s="133" t="s">
        <v>229</v>
      </c>
      <c r="G227" s="16">
        <f t="shared" si="8"/>
        <v>1122.1799999999998</v>
      </c>
      <c r="H227" s="139">
        <v>12.85</v>
      </c>
      <c r="I227" s="140">
        <v>0.027</v>
      </c>
      <c r="J227" s="142">
        <v>951</v>
      </c>
    </row>
    <row r="228" spans="6:10" ht="10.5">
      <c r="F228" s="133" t="s">
        <v>230</v>
      </c>
      <c r="G228" s="16">
        <f t="shared" si="8"/>
        <v>3704.02</v>
      </c>
      <c r="H228" s="139">
        <v>36.6</v>
      </c>
      <c r="I228" s="140">
        <v>0.303</v>
      </c>
      <c r="J228" s="142">
        <v>3139</v>
      </c>
    </row>
    <row r="229" spans="6:10" ht="10.5">
      <c r="F229" s="133" t="s">
        <v>231</v>
      </c>
      <c r="G229" s="16">
        <f t="shared" si="8"/>
        <v>4622.0599999999995</v>
      </c>
      <c r="H229" s="139">
        <v>42</v>
      </c>
      <c r="I229" s="140">
        <v>0.303</v>
      </c>
      <c r="J229" s="142">
        <v>3917</v>
      </c>
    </row>
    <row r="230" spans="6:10" ht="10.5">
      <c r="F230" s="133" t="s">
        <v>293</v>
      </c>
      <c r="G230" s="16">
        <f t="shared" si="8"/>
        <v>14156.46</v>
      </c>
      <c r="H230" s="139">
        <v>26.823367643999998</v>
      </c>
      <c r="I230" s="140">
        <v>0.26</v>
      </c>
      <c r="J230" s="142">
        <v>11997</v>
      </c>
    </row>
    <row r="231" spans="6:10" ht="10.5">
      <c r="F231" s="133" t="s">
        <v>293</v>
      </c>
      <c r="G231" s="16">
        <f t="shared" si="8"/>
        <v>14156.46</v>
      </c>
      <c r="H231" s="139">
        <v>26.823367643999998</v>
      </c>
      <c r="I231" s="140">
        <v>0.26</v>
      </c>
      <c r="J231" s="142">
        <v>11997</v>
      </c>
    </row>
    <row r="232" spans="6:10" ht="10.5">
      <c r="F232" s="133" t="s">
        <v>294</v>
      </c>
      <c r="G232" s="16">
        <f t="shared" si="8"/>
        <v>14321.66</v>
      </c>
      <c r="H232" s="139">
        <v>82.42306919999999</v>
      </c>
      <c r="I232" s="140">
        <v>0.26</v>
      </c>
      <c r="J232" s="142">
        <v>12137</v>
      </c>
    </row>
    <row r="233" spans="6:10" ht="10.5">
      <c r="F233" s="133" t="s">
        <v>295</v>
      </c>
      <c r="G233" s="16">
        <f t="shared" si="8"/>
        <v>18347.82</v>
      </c>
      <c r="H233" s="139">
        <v>7.02</v>
      </c>
      <c r="I233" s="140">
        <v>0.074</v>
      </c>
      <c r="J233" s="142">
        <v>15549</v>
      </c>
    </row>
    <row r="234" spans="6:11" ht="9.75">
      <c r="F234" s="132" t="s">
        <v>197</v>
      </c>
      <c r="G234" s="16">
        <f>SUM(G235:G249)</f>
        <v>99849.23999999999</v>
      </c>
      <c r="H234" s="138">
        <v>498.99890836000003</v>
      </c>
      <c r="I234" s="137">
        <v>2.1319999999999997</v>
      </c>
      <c r="K234" s="32" t="s">
        <v>322</v>
      </c>
    </row>
    <row r="235" spans="6:10" ht="10.5">
      <c r="F235" s="133" t="s">
        <v>221</v>
      </c>
      <c r="G235" s="16">
        <f aca="true" t="shared" si="9" ref="G235:G249">IF(DealersPricelist,ROUND(J235*(1-Discount),0),J235)*1.18</f>
        <v>7095.339999999999</v>
      </c>
      <c r="H235" s="139">
        <v>36.7</v>
      </c>
      <c r="I235" s="140">
        <v>0.124</v>
      </c>
      <c r="J235" s="142">
        <v>6013</v>
      </c>
    </row>
    <row r="236" spans="6:10" ht="10.5">
      <c r="F236" s="133" t="s">
        <v>222</v>
      </c>
      <c r="G236" s="16">
        <f t="shared" si="9"/>
        <v>7095.339999999999</v>
      </c>
      <c r="H236" s="139">
        <v>36.7</v>
      </c>
      <c r="I236" s="140">
        <v>0.124</v>
      </c>
      <c r="J236" s="142">
        <v>6013</v>
      </c>
    </row>
    <row r="237" spans="6:10" ht="10.5">
      <c r="F237" s="133" t="s">
        <v>223</v>
      </c>
      <c r="G237" s="16">
        <f t="shared" si="9"/>
        <v>2345.8399999999997</v>
      </c>
      <c r="H237" s="139">
        <v>30.9</v>
      </c>
      <c r="I237" s="140">
        <v>0.06</v>
      </c>
      <c r="J237" s="142">
        <v>1988</v>
      </c>
    </row>
    <row r="238" spans="6:10" ht="10.5">
      <c r="F238" s="133" t="s">
        <v>224</v>
      </c>
      <c r="G238" s="16">
        <f t="shared" si="9"/>
        <v>3636.7599999999998</v>
      </c>
      <c r="H238" s="139">
        <v>45.9</v>
      </c>
      <c r="I238" s="140">
        <v>0.09</v>
      </c>
      <c r="J238" s="142">
        <v>3082</v>
      </c>
    </row>
    <row r="239" spans="6:10" ht="10.5">
      <c r="F239" s="133" t="s">
        <v>225</v>
      </c>
      <c r="G239" s="16">
        <f t="shared" si="9"/>
        <v>2311.62</v>
      </c>
      <c r="H239" s="139">
        <v>27.95</v>
      </c>
      <c r="I239" s="140">
        <v>0.063</v>
      </c>
      <c r="J239" s="142">
        <v>1959</v>
      </c>
    </row>
    <row r="240" spans="6:10" ht="10.5">
      <c r="F240" s="133" t="s">
        <v>226</v>
      </c>
      <c r="G240" s="16">
        <f t="shared" si="9"/>
        <v>2787.16</v>
      </c>
      <c r="H240" s="139">
        <v>35.45</v>
      </c>
      <c r="I240" s="140">
        <v>0.079</v>
      </c>
      <c r="J240" s="142">
        <v>2362</v>
      </c>
    </row>
    <row r="241" spans="6:10" ht="10.5">
      <c r="F241" s="133" t="s">
        <v>227</v>
      </c>
      <c r="G241" s="16">
        <f t="shared" si="9"/>
        <v>2073.2599999999998</v>
      </c>
      <c r="H241" s="139">
        <v>25.85</v>
      </c>
      <c r="I241" s="140">
        <v>0.059</v>
      </c>
      <c r="J241" s="142">
        <v>1757</v>
      </c>
    </row>
    <row r="242" spans="6:10" ht="10.5">
      <c r="F242" s="133" t="s">
        <v>228</v>
      </c>
      <c r="G242" s="16">
        <f t="shared" si="9"/>
        <v>2073.2599999999998</v>
      </c>
      <c r="H242" s="139">
        <v>24.85</v>
      </c>
      <c r="I242" s="140">
        <v>0.046</v>
      </c>
      <c r="J242" s="142">
        <v>1757</v>
      </c>
    </row>
    <row r="243" spans="6:10" ht="10.5">
      <c r="F243" s="133" t="s">
        <v>229</v>
      </c>
      <c r="G243" s="16">
        <f t="shared" si="9"/>
        <v>1122.1799999999998</v>
      </c>
      <c r="H243" s="139">
        <v>12.85</v>
      </c>
      <c r="I243" s="140">
        <v>0.027</v>
      </c>
      <c r="J243" s="142">
        <v>951</v>
      </c>
    </row>
    <row r="244" spans="6:10" ht="10.5">
      <c r="F244" s="133" t="s">
        <v>230</v>
      </c>
      <c r="G244" s="16">
        <f t="shared" si="9"/>
        <v>3704.02</v>
      </c>
      <c r="H244" s="139">
        <v>36.6</v>
      </c>
      <c r="I244" s="140">
        <v>0.303</v>
      </c>
      <c r="J244" s="142">
        <v>3139</v>
      </c>
    </row>
    <row r="245" spans="6:10" ht="10.5">
      <c r="F245" s="133" t="s">
        <v>231</v>
      </c>
      <c r="G245" s="16">
        <f t="shared" si="9"/>
        <v>4622.0599999999995</v>
      </c>
      <c r="H245" s="139">
        <v>42</v>
      </c>
      <c r="I245" s="140">
        <v>0.303</v>
      </c>
      <c r="J245" s="142">
        <v>3917</v>
      </c>
    </row>
    <row r="246" spans="6:10" ht="10.5">
      <c r="F246" s="133" t="s">
        <v>296</v>
      </c>
      <c r="G246" s="16">
        <f t="shared" si="9"/>
        <v>14156.46</v>
      </c>
      <c r="H246" s="139">
        <v>26.90291958</v>
      </c>
      <c r="I246" s="140">
        <v>0.26</v>
      </c>
      <c r="J246" s="142">
        <v>11997</v>
      </c>
    </row>
    <row r="247" spans="6:10" ht="10.5">
      <c r="F247" s="133" t="s">
        <v>296</v>
      </c>
      <c r="G247" s="16">
        <f t="shared" si="9"/>
        <v>14156.46</v>
      </c>
      <c r="H247" s="139">
        <v>26.90291958</v>
      </c>
      <c r="I247" s="140">
        <v>0.26</v>
      </c>
      <c r="J247" s="142">
        <v>11997</v>
      </c>
    </row>
    <row r="248" spans="6:10" ht="10.5">
      <c r="F248" s="133" t="s">
        <v>297</v>
      </c>
      <c r="G248" s="16">
        <f t="shared" si="9"/>
        <v>14321.66</v>
      </c>
      <c r="H248" s="139">
        <v>82.42306919999999</v>
      </c>
      <c r="I248" s="140">
        <v>0.26</v>
      </c>
      <c r="J248" s="142">
        <v>12137</v>
      </c>
    </row>
    <row r="249" spans="6:10" ht="10.5">
      <c r="F249" s="133" t="s">
        <v>295</v>
      </c>
      <c r="G249" s="16">
        <f t="shared" si="9"/>
        <v>18347.82</v>
      </c>
      <c r="H249" s="139">
        <v>7.02</v>
      </c>
      <c r="I249" s="140">
        <v>0.074</v>
      </c>
      <c r="J249" s="142">
        <v>15549</v>
      </c>
    </row>
    <row r="250" spans="6:11" ht="9.75">
      <c r="F250" s="132" t="s">
        <v>208</v>
      </c>
      <c r="G250" s="16">
        <f>SUM(G251:G261)</f>
        <v>66957.92</v>
      </c>
      <c r="H250" s="138">
        <v>305.53673528799993</v>
      </c>
      <c r="I250" s="137">
        <v>1.407</v>
      </c>
      <c r="K250" s="32" t="s">
        <v>322</v>
      </c>
    </row>
    <row r="251" spans="6:10" ht="10.5">
      <c r="F251" s="133" t="s">
        <v>237</v>
      </c>
      <c r="G251" s="16">
        <f aca="true" t="shared" si="10" ref="G251:G261">IF(DealersPricelist,ROUND(J251*(1-Discount),0),J251)*1.18</f>
        <v>7095.339999999999</v>
      </c>
      <c r="H251" s="139">
        <v>36.7</v>
      </c>
      <c r="I251" s="140">
        <v>0.124</v>
      </c>
      <c r="J251" s="142">
        <v>6013</v>
      </c>
    </row>
    <row r="252" spans="6:10" ht="10.5">
      <c r="F252" s="133" t="s">
        <v>222</v>
      </c>
      <c r="G252" s="16">
        <f t="shared" si="10"/>
        <v>7095.339999999999</v>
      </c>
      <c r="H252" s="139">
        <v>36.7</v>
      </c>
      <c r="I252" s="140">
        <v>0.124</v>
      </c>
      <c r="J252" s="142">
        <v>6013</v>
      </c>
    </row>
    <row r="253" spans="6:10" ht="10.5">
      <c r="F253" s="133" t="s">
        <v>238</v>
      </c>
      <c r="G253" s="16">
        <f t="shared" si="10"/>
        <v>2991.2999999999997</v>
      </c>
      <c r="H253" s="139">
        <v>38.7</v>
      </c>
      <c r="I253" s="140">
        <v>0.09</v>
      </c>
      <c r="J253" s="142">
        <v>2535</v>
      </c>
    </row>
    <row r="254" spans="6:10" ht="10.5">
      <c r="F254" s="133" t="s">
        <v>225</v>
      </c>
      <c r="G254" s="16">
        <f t="shared" si="10"/>
        <v>2311.62</v>
      </c>
      <c r="H254" s="139">
        <v>27.95</v>
      </c>
      <c r="I254" s="140">
        <v>0.063</v>
      </c>
      <c r="J254" s="142">
        <v>1959</v>
      </c>
    </row>
    <row r="255" spans="6:10" ht="10.5">
      <c r="F255" s="133" t="s">
        <v>239</v>
      </c>
      <c r="G255" s="16">
        <f t="shared" si="10"/>
        <v>1971.78</v>
      </c>
      <c r="H255" s="139">
        <v>24.85</v>
      </c>
      <c r="I255" s="140">
        <v>0.055</v>
      </c>
      <c r="J255" s="142">
        <v>1671</v>
      </c>
    </row>
    <row r="256" spans="6:10" ht="10.5">
      <c r="F256" s="133" t="s">
        <v>240</v>
      </c>
      <c r="G256" s="16">
        <f t="shared" si="10"/>
        <v>2684.5</v>
      </c>
      <c r="H256" s="139">
        <v>32.15</v>
      </c>
      <c r="I256" s="140">
        <v>0.069</v>
      </c>
      <c r="J256" s="142">
        <v>2275</v>
      </c>
    </row>
    <row r="257" spans="6:10" ht="10.5">
      <c r="F257" s="133" t="s">
        <v>229</v>
      </c>
      <c r="G257" s="16">
        <f t="shared" si="10"/>
        <v>1122.1799999999998</v>
      </c>
      <c r="H257" s="139">
        <v>12.85</v>
      </c>
      <c r="I257" s="140">
        <v>0.027</v>
      </c>
      <c r="J257" s="142">
        <v>951</v>
      </c>
    </row>
    <row r="258" spans="6:10" ht="10.5">
      <c r="F258" s="133" t="s">
        <v>230</v>
      </c>
      <c r="G258" s="16">
        <f t="shared" si="10"/>
        <v>3704.02</v>
      </c>
      <c r="H258" s="139">
        <v>36.6</v>
      </c>
      <c r="I258" s="140">
        <v>0.303</v>
      </c>
      <c r="J258" s="142">
        <v>3139</v>
      </c>
    </row>
    <row r="259" spans="6:10" ht="10.5">
      <c r="F259" s="133" t="s">
        <v>293</v>
      </c>
      <c r="G259" s="16">
        <f t="shared" si="10"/>
        <v>14156.46</v>
      </c>
      <c r="H259" s="139">
        <v>26.823367643999998</v>
      </c>
      <c r="I259" s="140">
        <v>0.26</v>
      </c>
      <c r="J259" s="142">
        <v>11997</v>
      </c>
    </row>
    <row r="260" spans="6:10" ht="10.5">
      <c r="F260" s="133" t="s">
        <v>293</v>
      </c>
      <c r="G260" s="16">
        <f t="shared" si="10"/>
        <v>14156.46</v>
      </c>
      <c r="H260" s="139">
        <v>26.823367643999998</v>
      </c>
      <c r="I260" s="140">
        <v>0.26</v>
      </c>
      <c r="J260" s="142">
        <v>11997</v>
      </c>
    </row>
    <row r="261" spans="6:10" ht="10.5">
      <c r="F261" s="133" t="s">
        <v>298</v>
      </c>
      <c r="G261" s="16">
        <f t="shared" si="10"/>
        <v>9668.92</v>
      </c>
      <c r="H261" s="139">
        <v>5.39</v>
      </c>
      <c r="I261" s="140">
        <v>0.032</v>
      </c>
      <c r="J261" s="142">
        <v>8194</v>
      </c>
    </row>
    <row r="262" spans="6:11" ht="9.75">
      <c r="F262" s="132" t="s">
        <v>198</v>
      </c>
      <c r="G262" s="16">
        <f>SUM(G263:G273)</f>
        <v>66957.92</v>
      </c>
      <c r="H262" s="138">
        <v>305.69583916</v>
      </c>
      <c r="I262" s="137">
        <v>1.407</v>
      </c>
      <c r="K262" s="32" t="s">
        <v>322</v>
      </c>
    </row>
    <row r="263" spans="6:10" ht="10.5">
      <c r="F263" s="133" t="s">
        <v>237</v>
      </c>
      <c r="G263" s="16">
        <f aca="true" t="shared" si="11" ref="G263:G273">IF(DealersPricelist,ROUND(J263*(1-Discount),0),J263)*1.18</f>
        <v>7095.339999999999</v>
      </c>
      <c r="H263" s="139">
        <v>36.7</v>
      </c>
      <c r="I263" s="140">
        <v>0.124</v>
      </c>
      <c r="J263" s="142">
        <v>6013</v>
      </c>
    </row>
    <row r="264" spans="6:10" ht="10.5">
      <c r="F264" s="133" t="s">
        <v>222</v>
      </c>
      <c r="G264" s="16">
        <f t="shared" si="11"/>
        <v>7095.339999999999</v>
      </c>
      <c r="H264" s="139">
        <v>36.7</v>
      </c>
      <c r="I264" s="140">
        <v>0.124</v>
      </c>
      <c r="J264" s="142">
        <v>6013</v>
      </c>
    </row>
    <row r="265" spans="6:10" ht="10.5">
      <c r="F265" s="133" t="s">
        <v>238</v>
      </c>
      <c r="G265" s="16">
        <f t="shared" si="11"/>
        <v>2991.2999999999997</v>
      </c>
      <c r="H265" s="139">
        <v>38.7</v>
      </c>
      <c r="I265" s="140">
        <v>0.09</v>
      </c>
      <c r="J265" s="142">
        <v>2535</v>
      </c>
    </row>
    <row r="266" spans="6:10" ht="10.5">
      <c r="F266" s="133" t="s">
        <v>225</v>
      </c>
      <c r="G266" s="16">
        <f t="shared" si="11"/>
        <v>2311.62</v>
      </c>
      <c r="H266" s="139">
        <v>27.95</v>
      </c>
      <c r="I266" s="140">
        <v>0.063</v>
      </c>
      <c r="J266" s="142">
        <v>1959</v>
      </c>
    </row>
    <row r="267" spans="6:10" ht="10.5">
      <c r="F267" s="133" t="s">
        <v>239</v>
      </c>
      <c r="G267" s="16">
        <f t="shared" si="11"/>
        <v>1971.78</v>
      </c>
      <c r="H267" s="139">
        <v>24.85</v>
      </c>
      <c r="I267" s="140">
        <v>0.055</v>
      </c>
      <c r="J267" s="142">
        <v>1671</v>
      </c>
    </row>
    <row r="268" spans="6:10" ht="10.5">
      <c r="F268" s="133" t="s">
        <v>240</v>
      </c>
      <c r="G268" s="16">
        <f t="shared" si="11"/>
        <v>2684.5</v>
      </c>
      <c r="H268" s="139">
        <v>32.15</v>
      </c>
      <c r="I268" s="140">
        <v>0.069</v>
      </c>
      <c r="J268" s="142">
        <v>2275</v>
      </c>
    </row>
    <row r="269" spans="6:10" ht="10.5">
      <c r="F269" s="133" t="s">
        <v>229</v>
      </c>
      <c r="G269" s="16">
        <f t="shared" si="11"/>
        <v>1122.1799999999998</v>
      </c>
      <c r="H269" s="139">
        <v>12.85</v>
      </c>
      <c r="I269" s="140">
        <v>0.027</v>
      </c>
      <c r="J269" s="142">
        <v>951</v>
      </c>
    </row>
    <row r="270" spans="6:10" ht="10.5">
      <c r="F270" s="133" t="s">
        <v>230</v>
      </c>
      <c r="G270" s="16">
        <f t="shared" si="11"/>
        <v>3704.02</v>
      </c>
      <c r="H270" s="139">
        <v>36.6</v>
      </c>
      <c r="I270" s="140">
        <v>0.303</v>
      </c>
      <c r="J270" s="142">
        <v>3139</v>
      </c>
    </row>
    <row r="271" spans="6:10" ht="10.5">
      <c r="F271" s="133" t="s">
        <v>296</v>
      </c>
      <c r="G271" s="16">
        <f t="shared" si="11"/>
        <v>14156.46</v>
      </c>
      <c r="H271" s="139">
        <v>26.90291958</v>
      </c>
      <c r="I271" s="140">
        <v>0.26</v>
      </c>
      <c r="J271" s="142">
        <v>11997</v>
      </c>
    </row>
    <row r="272" spans="6:10" ht="10.5">
      <c r="F272" s="133" t="s">
        <v>296</v>
      </c>
      <c r="G272" s="16">
        <f t="shared" si="11"/>
        <v>14156.46</v>
      </c>
      <c r="H272" s="139">
        <v>26.90291958</v>
      </c>
      <c r="I272" s="140">
        <v>0.26</v>
      </c>
      <c r="J272" s="142">
        <v>11997</v>
      </c>
    </row>
    <row r="273" spans="6:10" ht="10.5">
      <c r="F273" s="133" t="s">
        <v>298</v>
      </c>
      <c r="G273" s="16">
        <f t="shared" si="11"/>
        <v>9668.92</v>
      </c>
      <c r="H273" s="139">
        <v>5.39</v>
      </c>
      <c r="I273" s="140">
        <v>0.032</v>
      </c>
      <c r="J273" s="142">
        <v>8194</v>
      </c>
    </row>
    <row r="274" spans="6:11" ht="9.75">
      <c r="F274" s="132" t="s">
        <v>199</v>
      </c>
      <c r="G274" s="16">
        <f>SUM(G275:G280)</f>
        <v>42318.34</v>
      </c>
      <c r="H274" s="138">
        <v>194.55</v>
      </c>
      <c r="I274" s="137">
        <v>0.5870000000000001</v>
      </c>
      <c r="K274" s="32" t="s">
        <v>322</v>
      </c>
    </row>
    <row r="275" spans="6:10" ht="10.5">
      <c r="F275" s="133" t="s">
        <v>246</v>
      </c>
      <c r="G275" s="16">
        <f aca="true" t="shared" si="12" ref="G275:G280">IF(DealersPricelist,ROUND(J275*(1-Discount),0),J275)*1.18</f>
        <v>13496.84</v>
      </c>
      <c r="H275" s="139">
        <v>58.05</v>
      </c>
      <c r="I275" s="140">
        <v>0.131</v>
      </c>
      <c r="J275" s="142">
        <v>11438</v>
      </c>
    </row>
    <row r="276" spans="6:10" ht="10.5">
      <c r="F276" s="133" t="s">
        <v>247</v>
      </c>
      <c r="G276" s="16">
        <f t="shared" si="12"/>
        <v>2991.2999999999997</v>
      </c>
      <c r="H276" s="139">
        <v>27.45</v>
      </c>
      <c r="I276" s="140">
        <v>0.059</v>
      </c>
      <c r="J276" s="142">
        <v>2535</v>
      </c>
    </row>
    <row r="277" spans="6:10" ht="10.5">
      <c r="F277" s="133" t="s">
        <v>248</v>
      </c>
      <c r="G277" s="16">
        <f t="shared" si="12"/>
        <v>3127</v>
      </c>
      <c r="H277" s="139">
        <v>33.05</v>
      </c>
      <c r="I277" s="140">
        <v>0.063</v>
      </c>
      <c r="J277" s="142">
        <v>2650</v>
      </c>
    </row>
    <row r="278" spans="6:10" ht="10.5">
      <c r="F278" s="133" t="s">
        <v>299</v>
      </c>
      <c r="G278" s="16">
        <f t="shared" si="12"/>
        <v>8348.5</v>
      </c>
      <c r="H278" s="139">
        <v>31.9</v>
      </c>
      <c r="I278" s="140">
        <v>0.157</v>
      </c>
      <c r="J278" s="142">
        <v>7075</v>
      </c>
    </row>
    <row r="279" spans="6:10" ht="10.5">
      <c r="F279" s="133" t="s">
        <v>299</v>
      </c>
      <c r="G279" s="16">
        <f t="shared" si="12"/>
        <v>8348.5</v>
      </c>
      <c r="H279" s="139">
        <v>31.9</v>
      </c>
      <c r="I279" s="140">
        <v>0.157</v>
      </c>
      <c r="J279" s="142">
        <v>7075</v>
      </c>
    </row>
    <row r="280" spans="6:10" ht="10.5">
      <c r="F280" s="133" t="s">
        <v>300</v>
      </c>
      <c r="G280" s="16">
        <f t="shared" si="12"/>
        <v>6006.2</v>
      </c>
      <c r="H280" s="139">
        <v>12.2</v>
      </c>
      <c r="I280" s="140">
        <v>0.02</v>
      </c>
      <c r="J280" s="142">
        <v>5090</v>
      </c>
    </row>
    <row r="281" spans="6:11" ht="9.75">
      <c r="F281" s="135" t="s">
        <v>205</v>
      </c>
      <c r="G281" s="16">
        <f>SUM(G282:G284)</f>
        <v>21406.379999999997</v>
      </c>
      <c r="H281" s="138">
        <v>69.5</v>
      </c>
      <c r="I281" s="137">
        <v>0.181</v>
      </c>
      <c r="K281" s="32" t="s">
        <v>322</v>
      </c>
    </row>
    <row r="282" spans="6:10" ht="10.5">
      <c r="F282" s="134" t="s">
        <v>301</v>
      </c>
      <c r="G282" s="16">
        <f>IF(DealersPricelist,ROUND(J282*(1-Discount),0),J282)*1.18</f>
        <v>2617.24</v>
      </c>
      <c r="H282" s="139">
        <v>14.05</v>
      </c>
      <c r="I282" s="140">
        <v>0.03</v>
      </c>
      <c r="J282" s="142">
        <v>2218</v>
      </c>
    </row>
    <row r="283" spans="6:10" ht="10.5">
      <c r="F283" s="134" t="s">
        <v>302</v>
      </c>
      <c r="G283" s="16">
        <f>IF(DealersPricelist,ROUND(J283*(1-Discount),0),J283)*1.18</f>
        <v>7029.259999999999</v>
      </c>
      <c r="H283" s="139">
        <v>47.1</v>
      </c>
      <c r="I283" s="140">
        <v>0.065</v>
      </c>
      <c r="J283" s="142">
        <v>5957</v>
      </c>
    </row>
    <row r="284" spans="6:10" ht="10.5">
      <c r="F284" s="134" t="s">
        <v>303</v>
      </c>
      <c r="G284" s="16">
        <f>IF(DealersPricelist,ROUND(J284*(1-Discount),0),J284)*1.18</f>
        <v>11759.88</v>
      </c>
      <c r="H284" s="139">
        <v>8.35</v>
      </c>
      <c r="I284" s="140">
        <v>0.086</v>
      </c>
      <c r="J284" s="142">
        <v>9966</v>
      </c>
    </row>
    <row r="285" spans="6:11" ht="9.75">
      <c r="F285" s="135" t="s">
        <v>206</v>
      </c>
      <c r="G285" s="16">
        <f>SUM(G286:G287)</f>
        <v>20393.94</v>
      </c>
      <c r="H285" s="138">
        <v>57.5</v>
      </c>
      <c r="I285" s="137">
        <v>0.197</v>
      </c>
      <c r="K285" s="32" t="s">
        <v>322</v>
      </c>
    </row>
    <row r="286" spans="6:10" ht="10.5">
      <c r="F286" s="134" t="s">
        <v>304</v>
      </c>
      <c r="G286" s="16">
        <f>IF(DealersPricelist,ROUND(J286*(1-Discount),0),J286)*1.18</f>
        <v>14850.3</v>
      </c>
      <c r="H286" s="139">
        <v>35.15</v>
      </c>
      <c r="I286" s="140">
        <v>0.147</v>
      </c>
      <c r="J286" s="142">
        <v>12585</v>
      </c>
    </row>
    <row r="287" spans="6:10" ht="10.5">
      <c r="F287" s="134" t="s">
        <v>305</v>
      </c>
      <c r="G287" s="16">
        <f>IF(DealersPricelist,ROUND(J287*(1-Discount),0),J287)*1.18</f>
        <v>5543.639999999999</v>
      </c>
      <c r="H287" s="139">
        <v>22.35</v>
      </c>
      <c r="I287" s="140">
        <v>0.05</v>
      </c>
      <c r="J287" s="142">
        <v>4698</v>
      </c>
    </row>
    <row r="288" spans="6:11" ht="9.75">
      <c r="F288" s="135" t="s">
        <v>209</v>
      </c>
      <c r="G288" s="16">
        <f>SUM(G289:G290)</f>
        <v>10514.98</v>
      </c>
      <c r="H288" s="138">
        <v>20.6</v>
      </c>
      <c r="I288" s="137">
        <v>0.10300000000000001</v>
      </c>
      <c r="K288" s="32" t="s">
        <v>322</v>
      </c>
    </row>
    <row r="289" spans="6:10" ht="10.5">
      <c r="F289" s="134" t="s">
        <v>306</v>
      </c>
      <c r="G289" s="16">
        <f>IF(DealersPricelist,ROUND(J289*(1-Discount),0),J289)*1.18</f>
        <v>6401.5</v>
      </c>
      <c r="H289" s="139">
        <v>12.05</v>
      </c>
      <c r="I289" s="140">
        <v>0.053</v>
      </c>
      <c r="J289" s="142">
        <v>5425</v>
      </c>
    </row>
    <row r="290" spans="6:10" ht="10.5">
      <c r="F290" s="134" t="s">
        <v>307</v>
      </c>
      <c r="G290" s="16">
        <f>IF(DealersPricelist,ROUND(J290*(1-Discount),0),J290)*1.18</f>
        <v>4113.48</v>
      </c>
      <c r="H290" s="139">
        <v>8.55</v>
      </c>
      <c r="I290" s="140">
        <v>0.05</v>
      </c>
      <c r="J290" s="142">
        <v>3486</v>
      </c>
    </row>
    <row r="291" spans="6:10" ht="9.75">
      <c r="F291" s="135" t="s">
        <v>308</v>
      </c>
      <c r="G291" s="16">
        <f>IF(DealersPricelist,ROUND(J291*(1-Discount),0),J291)*1.18</f>
        <v>9768.039999999999</v>
      </c>
      <c r="H291" s="138">
        <v>20.15</v>
      </c>
      <c r="I291" s="137">
        <v>0.074</v>
      </c>
      <c r="J291" s="142">
        <v>8278</v>
      </c>
    </row>
    <row r="292" spans="6:10" ht="9.75">
      <c r="F292" s="135" t="s">
        <v>309</v>
      </c>
      <c r="G292" s="16">
        <f>IF(DealersPricelist,ROUND(J292*(1-Discount),0),J292)*1.18</f>
        <v>13860.279999999999</v>
      </c>
      <c r="H292" s="138">
        <v>13.75</v>
      </c>
      <c r="I292" s="137">
        <v>0.164</v>
      </c>
      <c r="J292" s="142">
        <v>11746</v>
      </c>
    </row>
    <row r="293" spans="6:10" ht="9.75">
      <c r="F293" s="135" t="s">
        <v>210</v>
      </c>
      <c r="G293" s="16">
        <f>IF(DealersPricelist,ROUND(J293*(1-Discount),0),J293)*1.18</f>
        <v>7029.259999999999</v>
      </c>
      <c r="H293" s="136">
        <v>27.465086099999997</v>
      </c>
      <c r="I293" s="137">
        <v>0.08</v>
      </c>
      <c r="J293" s="142">
        <v>5957</v>
      </c>
    </row>
    <row r="294" spans="6:11" ht="9.75">
      <c r="F294" s="132" t="s">
        <v>201</v>
      </c>
      <c r="G294" s="16">
        <f>SUM(G295:G299)</f>
        <v>48789.45999999999</v>
      </c>
      <c r="H294" s="138">
        <v>128.85</v>
      </c>
      <c r="I294" s="137">
        <v>0.514</v>
      </c>
      <c r="K294" s="32" t="s">
        <v>322</v>
      </c>
    </row>
    <row r="295" spans="6:10" ht="10.5">
      <c r="F295" s="133" t="s">
        <v>310</v>
      </c>
      <c r="G295" s="16">
        <f>IF(DealersPricelist,ROUND(J295*(1-Discount),0),J295)*1.18</f>
        <v>17369.6</v>
      </c>
      <c r="H295" s="139">
        <v>35.85</v>
      </c>
      <c r="I295" s="140">
        <v>0.174</v>
      </c>
      <c r="J295" s="142">
        <v>14720</v>
      </c>
    </row>
    <row r="296" spans="6:10" ht="10.5">
      <c r="F296" s="133" t="s">
        <v>311</v>
      </c>
      <c r="G296" s="16">
        <f>IF(DealersPricelist,ROUND(J296*(1-Discount),0),J296)*1.18</f>
        <v>2481.54</v>
      </c>
      <c r="H296" s="139">
        <v>27.7</v>
      </c>
      <c r="I296" s="140">
        <v>0.067</v>
      </c>
      <c r="J296" s="142">
        <v>2103</v>
      </c>
    </row>
    <row r="297" spans="6:10" ht="10.5">
      <c r="F297" s="133" t="s">
        <v>312</v>
      </c>
      <c r="G297" s="16">
        <f>IF(DealersPricelist,ROUND(J297*(1-Discount),0),J297)*1.18</f>
        <v>8612.82</v>
      </c>
      <c r="H297" s="139">
        <v>12.85</v>
      </c>
      <c r="I297" s="140">
        <v>0.077</v>
      </c>
      <c r="J297" s="142">
        <v>7299</v>
      </c>
    </row>
    <row r="298" spans="6:10" ht="10.5">
      <c r="F298" s="133" t="s">
        <v>313</v>
      </c>
      <c r="G298" s="16">
        <f>IF(DealersPricelist,ROUND(J298*(1-Discount),0),J298)*1.18</f>
        <v>2175.92</v>
      </c>
      <c r="H298" s="139">
        <v>23.3</v>
      </c>
      <c r="I298" s="140">
        <v>0.062</v>
      </c>
      <c r="J298" s="142">
        <v>1844</v>
      </c>
    </row>
    <row r="299" spans="6:10" ht="10.5">
      <c r="F299" s="133" t="s">
        <v>314</v>
      </c>
      <c r="G299" s="16">
        <f>IF(DealersPricelist,ROUND(J299*(1-Discount),0),J299)*1.18</f>
        <v>18149.579999999998</v>
      </c>
      <c r="H299" s="139">
        <v>29.15</v>
      </c>
      <c r="I299" s="140">
        <v>0.134</v>
      </c>
      <c r="J299" s="142">
        <v>15381</v>
      </c>
    </row>
    <row r="300" spans="6:11" ht="9.75">
      <c r="F300" s="135" t="s">
        <v>200</v>
      </c>
      <c r="G300" s="16">
        <f>SUM(G301:G302)</f>
        <v>10526.779999999999</v>
      </c>
      <c r="H300" s="138">
        <v>57.5</v>
      </c>
      <c r="I300" s="137">
        <v>0.097</v>
      </c>
      <c r="K300" s="32" t="s">
        <v>322</v>
      </c>
    </row>
    <row r="301" spans="6:10" ht="10.5">
      <c r="F301" s="134" t="s">
        <v>315</v>
      </c>
      <c r="G301" s="16">
        <f>IF(DealersPricelist,ROUND(J301*(1-Discount),0),J301)*1.18</f>
        <v>8052.32</v>
      </c>
      <c r="H301" s="139">
        <v>35.15</v>
      </c>
      <c r="I301" s="140">
        <v>0.072</v>
      </c>
      <c r="J301" s="142">
        <v>6824</v>
      </c>
    </row>
    <row r="302" spans="6:10" ht="10.5">
      <c r="F302" s="134" t="s">
        <v>316</v>
      </c>
      <c r="G302" s="16">
        <f>IF(DealersPricelist,ROUND(J302*(1-Discount),0),J302)*1.18</f>
        <v>2474.46</v>
      </c>
      <c r="H302" s="139">
        <v>22.35</v>
      </c>
      <c r="I302" s="140">
        <v>0.025</v>
      </c>
      <c r="J302" s="142">
        <v>2097</v>
      </c>
    </row>
    <row r="303" spans="6:11" ht="9.75">
      <c r="F303" s="135" t="s">
        <v>202</v>
      </c>
      <c r="G303" s="16">
        <f>SUM(G304:G305)</f>
        <v>11659.58</v>
      </c>
      <c r="H303" s="138">
        <v>21.1</v>
      </c>
      <c r="I303" s="137">
        <v>0.122</v>
      </c>
      <c r="K303" s="32" t="s">
        <v>322</v>
      </c>
    </row>
    <row r="304" spans="6:10" ht="10.5">
      <c r="F304" s="134" t="s">
        <v>317</v>
      </c>
      <c r="G304" s="16">
        <f>IF(DealersPricelist,ROUND(J304*(1-Discount),0),J304)*1.18</f>
        <v>7887.12</v>
      </c>
      <c r="H304" s="139">
        <v>12.55</v>
      </c>
      <c r="I304" s="140">
        <v>0.072</v>
      </c>
      <c r="J304" s="142">
        <v>6684</v>
      </c>
    </row>
    <row r="305" spans="6:10" ht="10.5">
      <c r="F305" s="134" t="s">
        <v>307</v>
      </c>
      <c r="G305" s="16">
        <f>IF(DealersPricelist,ROUND(J305*(1-Discount),0),J305)*1.18</f>
        <v>3772.4599999999996</v>
      </c>
      <c r="H305" s="139">
        <v>8.55</v>
      </c>
      <c r="I305" s="140">
        <v>0.05</v>
      </c>
      <c r="J305" s="142">
        <v>3197</v>
      </c>
    </row>
    <row r="306" spans="6:10" ht="9.75">
      <c r="F306" s="135" t="s">
        <v>318</v>
      </c>
      <c r="G306" s="16">
        <f>IF(DealersPricelist,ROUND(J306*(1-Discount),0),J306)*1.18</f>
        <v>12506.82</v>
      </c>
      <c r="H306" s="138">
        <v>25.85</v>
      </c>
      <c r="I306" s="137">
        <v>0.096</v>
      </c>
      <c r="J306" s="142">
        <v>10599</v>
      </c>
    </row>
    <row r="307" spans="6:10" ht="9.75">
      <c r="F307" s="135" t="s">
        <v>203</v>
      </c>
      <c r="G307" s="16">
        <f>IF(DealersPricelist,ROUND(J307*(1-Discount),0),J307)*1.18</f>
        <v>7556.719999999999</v>
      </c>
      <c r="H307" s="136">
        <v>6.25</v>
      </c>
      <c r="I307" s="137">
        <v>0.042</v>
      </c>
      <c r="J307" s="142">
        <v>6404</v>
      </c>
    </row>
    <row r="308" spans="6:10" ht="9.75">
      <c r="F308" s="135" t="s">
        <v>319</v>
      </c>
      <c r="G308" s="16">
        <f>IF(DealersPricelist,ROUND(J308*(1-Discount),0),J308)*1.18</f>
        <v>8579.779999999999</v>
      </c>
      <c r="H308" s="138">
        <v>14.45</v>
      </c>
      <c r="I308" s="137">
        <v>0.096</v>
      </c>
      <c r="J308" s="142">
        <v>7271</v>
      </c>
    </row>
    <row r="309" spans="6:11" ht="9.75">
      <c r="F309" s="135" t="s">
        <v>204</v>
      </c>
      <c r="G309" s="16">
        <f>SUM(G310:G311)</f>
        <v>13464.98</v>
      </c>
      <c r="H309" s="138">
        <v>35.75</v>
      </c>
      <c r="I309" s="137">
        <v>0.162</v>
      </c>
      <c r="K309" s="32" t="s">
        <v>322</v>
      </c>
    </row>
    <row r="310" spans="6:10" ht="10.5">
      <c r="F310" s="134" t="s">
        <v>320</v>
      </c>
      <c r="G310" s="16">
        <f>IF(DealersPricelist,ROUND(J310*(1-Discount),0),J310)*1.18</f>
        <v>3267.4199999999996</v>
      </c>
      <c r="H310" s="139">
        <v>16.75</v>
      </c>
      <c r="I310" s="140">
        <v>0.045</v>
      </c>
      <c r="J310" s="142">
        <v>2769</v>
      </c>
    </row>
    <row r="311" spans="6:10" ht="10.5">
      <c r="F311" s="134" t="s">
        <v>282</v>
      </c>
      <c r="G311" s="16">
        <f>IF(DealersPricelist,ROUND(J311*(1-Discount),0),J311)*1.18</f>
        <v>10197.56</v>
      </c>
      <c r="H311" s="139">
        <v>19</v>
      </c>
      <c r="I311" s="140">
        <v>0.117</v>
      </c>
      <c r="J311" s="142">
        <v>8642</v>
      </c>
    </row>
  </sheetData>
  <sheetProtection sort="0" autoFilter="0" pivotTables="0"/>
  <autoFilter ref="F1:L311"/>
  <mergeCells count="2">
    <mergeCell ref="A14:A16"/>
    <mergeCell ref="D51:E5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0:L86"/>
  <sheetViews>
    <sheetView tabSelected="1" zoomScale="120" zoomScaleNormal="120" zoomScalePageLayoutView="0" workbookViewId="0" topLeftCell="A1">
      <selection activeCell="A11" sqref="A11"/>
    </sheetView>
  </sheetViews>
  <sheetFormatPr defaultColWidth="9.59765625" defaultRowHeight="9.75"/>
  <cols>
    <col min="1" max="1" width="20" style="61" customWidth="1"/>
    <col min="2" max="2" width="14.3984375" style="0" customWidth="1"/>
    <col min="3" max="3" width="18" style="0" customWidth="1"/>
    <col min="4" max="4" width="11.19921875" style="1" customWidth="1"/>
    <col min="5" max="5" width="9" style="3" customWidth="1"/>
    <col min="6" max="6" width="6.796875" style="75" customWidth="1"/>
    <col min="7" max="7" width="20" style="0" customWidth="1"/>
    <col min="8" max="8" width="16" style="0" customWidth="1"/>
    <col min="9" max="9" width="18" style="0" customWidth="1"/>
    <col min="10" max="10" width="11.3984375" style="1" customWidth="1"/>
    <col min="11" max="11" width="9" style="3" customWidth="1"/>
    <col min="12" max="12" width="7" style="78" customWidth="1"/>
    <col min="13" max="16384" width="9.59765625" style="61" customWidth="1"/>
  </cols>
  <sheetData>
    <row r="10" spans="6:12" ht="10.5">
      <c r="F10" s="3"/>
      <c r="G10" s="3"/>
      <c r="H10" s="3"/>
      <c r="J10"/>
      <c r="K10"/>
      <c r="L10" s="77"/>
    </row>
    <row r="11" spans="2:12" s="71" customFormat="1" ht="22.5">
      <c r="B11" s="4"/>
      <c r="C11" s="4"/>
      <c r="D11" s="5"/>
      <c r="E11" s="6"/>
      <c r="F11" s="6"/>
      <c r="G11" s="6"/>
      <c r="H11" s="6"/>
      <c r="I11" s="7"/>
      <c r="J11"/>
      <c r="K11"/>
      <c r="L11" s="77"/>
    </row>
    <row r="12" spans="6:12" ht="11.25" thickBot="1">
      <c r="F12" s="3"/>
      <c r="G12" s="3"/>
      <c r="H12" s="3"/>
      <c r="J12"/>
      <c r="K12"/>
      <c r="L12" s="77"/>
    </row>
    <row r="13" spans="1:12" ht="22.5" thickBot="1" thickTop="1">
      <c r="A13" s="49" t="str">
        <f>IF(Курс=1,CONCATENATE(Текст_для_доллара,Дата_для_доллара),CONCATENATE(Текст_для_даты,Дата_прайса))</f>
        <v>Цены даны на 01.10.2011</v>
      </c>
      <c r="B13" s="36" t="s">
        <v>0</v>
      </c>
      <c r="C13" s="37" t="s">
        <v>15</v>
      </c>
      <c r="D13" s="38" t="s">
        <v>196</v>
      </c>
      <c r="E13" s="47" t="s">
        <v>1</v>
      </c>
      <c r="F13" s="48" t="s">
        <v>2</v>
      </c>
      <c r="G13" s="49" t="str">
        <f>IF(Курс=1,CONCATENATE(Текст_для_доллара,Дата_для_доллара),CONCATENATE(Текст_для_даты,Дата_прайса))</f>
        <v>Цены даны на 01.10.2011</v>
      </c>
      <c r="H13" s="36" t="s">
        <v>0</v>
      </c>
      <c r="I13" s="37" t="s">
        <v>15</v>
      </c>
      <c r="J13" s="38" t="s">
        <v>196</v>
      </c>
      <c r="K13" s="49" t="s">
        <v>1</v>
      </c>
      <c r="L13" s="63" t="s">
        <v>2</v>
      </c>
    </row>
    <row r="14" spans="1:12" ht="11.25" thickBot="1" thickTop="1">
      <c r="A14" s="79" t="s">
        <v>21</v>
      </c>
      <c r="B14" s="72"/>
      <c r="C14" s="72"/>
      <c r="D14" s="72"/>
      <c r="E14" s="72"/>
      <c r="F14" s="73"/>
      <c r="G14" s="79" t="s">
        <v>21</v>
      </c>
      <c r="H14" s="76"/>
      <c r="I14" s="76"/>
      <c r="J14" s="76"/>
      <c r="K14" s="76"/>
      <c r="L14" s="76"/>
    </row>
    <row r="15" spans="2:12" ht="10.5">
      <c r="B15" s="116" t="s">
        <v>147</v>
      </c>
      <c r="C15" s="10"/>
      <c r="D15" s="50"/>
      <c r="E15" s="11"/>
      <c r="F15" s="51"/>
      <c r="G15" s="39"/>
      <c r="H15" s="116" t="s">
        <v>147</v>
      </c>
      <c r="I15" s="10"/>
      <c r="J15" s="50"/>
      <c r="K15" s="11"/>
      <c r="L15" s="65"/>
    </row>
    <row r="16" spans="2:12" ht="10.5">
      <c r="B16" s="74" t="s">
        <v>93</v>
      </c>
      <c r="C16" s="9" t="s">
        <v>50</v>
      </c>
      <c r="D16" s="8">
        <f>INDEX(Дополнит!F:I,MATCH($B:$B,Дополнит!F:F,0),2)</f>
        <v>50021.37999999999</v>
      </c>
      <c r="E16" s="52">
        <f>INDEX(Дополнит!F:I,MATCH($B:$B,Дополнит!F:F,0),4)</f>
        <v>0.762</v>
      </c>
      <c r="F16" s="53">
        <f>INDEX(Дополнит!F:I,MATCH($B:$B,Дополнит!F:F,0),3)</f>
        <v>173.1</v>
      </c>
      <c r="G16" s="39"/>
      <c r="H16" s="74" t="s">
        <v>95</v>
      </c>
      <c r="I16" s="9" t="s">
        <v>50</v>
      </c>
      <c r="J16" s="8">
        <f>INDEX(Дополнит!F:I,MATCH($H:$H,Дополнит!F:F,0),2)</f>
        <v>53337.17999999999</v>
      </c>
      <c r="K16" s="52">
        <f>INDEX(Дополнит!F:I,MATCH($H:$H,Дополнит!F:F,0),4)</f>
        <v>0.762</v>
      </c>
      <c r="L16" s="64">
        <f>INDEX(Дополнит!F:I,MATCH($H:$H,Дополнит!F:F,0),3)</f>
        <v>190</v>
      </c>
    </row>
    <row r="17" spans="2:12" ht="10.5">
      <c r="B17" s="116" t="s">
        <v>150</v>
      </c>
      <c r="C17" s="60"/>
      <c r="D17" s="50"/>
      <c r="E17" s="11"/>
      <c r="F17" s="51"/>
      <c r="G17" s="39"/>
      <c r="H17" s="116" t="s">
        <v>150</v>
      </c>
      <c r="I17" s="117"/>
      <c r="J17" s="50"/>
      <c r="K17" s="11"/>
      <c r="L17" s="65"/>
    </row>
    <row r="18" spans="2:12" ht="10.5">
      <c r="B18" s="74" t="s">
        <v>94</v>
      </c>
      <c r="C18" s="9" t="s">
        <v>50</v>
      </c>
      <c r="D18" s="8">
        <f>INDEX(Дополнит!F:I,MATCH($B:$B,Дополнит!F:F,0),2)</f>
        <v>51482.219999999994</v>
      </c>
      <c r="E18" s="52">
        <f>INDEX(Дополнит!F:I,MATCH($B:$B,Дополнит!F:F,0),4)</f>
        <v>0.762</v>
      </c>
      <c r="F18" s="53">
        <f>INDEX(Дополнит!F:I,MATCH($B:$B,Дополнит!F:F,0),3)</f>
        <v>155</v>
      </c>
      <c r="G18" s="39"/>
      <c r="H18" s="74" t="s">
        <v>96</v>
      </c>
      <c r="I18" s="9" t="s">
        <v>50</v>
      </c>
      <c r="J18" s="8">
        <f>INDEX(Дополнит!F:I,MATCH($H:$H,Дополнит!F:F,0),2)</f>
        <v>59738.67999999999</v>
      </c>
      <c r="K18" s="52">
        <f>INDEX(Дополнит!F:I,MATCH($H:$H,Дополнит!F:F,0),4)</f>
        <v>0.762</v>
      </c>
      <c r="L18" s="64">
        <f>INDEX(Дополнит!F:I,MATCH($H:$H,Дополнит!F:F,0),3)</f>
        <v>165.1</v>
      </c>
    </row>
    <row r="19" spans="2:12" ht="10.5">
      <c r="B19" s="85" t="s">
        <v>142</v>
      </c>
      <c r="C19" s="85"/>
      <c r="D19" s="85"/>
      <c r="E19" s="85"/>
      <c r="F19" s="85"/>
      <c r="G19" s="39"/>
      <c r="H19" s="85" t="s">
        <v>148</v>
      </c>
      <c r="I19" s="85"/>
      <c r="J19" s="85"/>
      <c r="K19" s="85"/>
      <c r="L19" s="85"/>
    </row>
    <row r="20" spans="2:12" ht="10.5">
      <c r="B20" s="85" t="s">
        <v>143</v>
      </c>
      <c r="C20" s="85"/>
      <c r="D20" s="85"/>
      <c r="E20" s="85"/>
      <c r="F20" s="85"/>
      <c r="G20" s="39"/>
      <c r="H20" s="85" t="s">
        <v>149</v>
      </c>
      <c r="I20" s="85"/>
      <c r="J20" s="85"/>
      <c r="K20" s="85"/>
      <c r="L20" s="85"/>
    </row>
    <row r="21" spans="2:12" ht="10.5">
      <c r="B21" s="85" t="s">
        <v>144</v>
      </c>
      <c r="C21" s="85"/>
      <c r="D21" s="85"/>
      <c r="E21" s="85"/>
      <c r="F21" s="85"/>
      <c r="G21" s="39"/>
      <c r="H21" s="85" t="s">
        <v>145</v>
      </c>
      <c r="I21" s="85"/>
      <c r="J21" s="85"/>
      <c r="K21" s="85"/>
      <c r="L21" s="85"/>
    </row>
    <row r="22" spans="2:12" ht="10.5">
      <c r="B22" s="85" t="s">
        <v>145</v>
      </c>
      <c r="C22" s="85"/>
      <c r="D22" s="85"/>
      <c r="E22" s="85"/>
      <c r="F22" s="85"/>
      <c r="G22" s="39"/>
      <c r="H22" s="85" t="s">
        <v>146</v>
      </c>
      <c r="I22" s="85"/>
      <c r="J22" s="85"/>
      <c r="K22" s="85"/>
      <c r="L22" s="85"/>
    </row>
    <row r="23" spans="2:12" ht="10.5">
      <c r="B23" s="85" t="s">
        <v>146</v>
      </c>
      <c r="C23" s="85"/>
      <c r="D23" s="85"/>
      <c r="E23" s="85"/>
      <c r="F23" s="85"/>
      <c r="G23" s="39"/>
      <c r="H23" s="85" t="s">
        <v>35</v>
      </c>
      <c r="I23" s="85"/>
      <c r="J23" s="85"/>
      <c r="K23" s="85"/>
      <c r="L23" s="85"/>
    </row>
    <row r="24" spans="2:12" ht="10.5">
      <c r="B24" s="85" t="s">
        <v>35</v>
      </c>
      <c r="C24" s="85"/>
      <c r="D24" s="85"/>
      <c r="E24" s="85"/>
      <c r="F24" s="85"/>
      <c r="G24" s="39"/>
      <c r="H24" s="85" t="s">
        <v>36</v>
      </c>
      <c r="I24" s="85"/>
      <c r="J24" s="85"/>
      <c r="K24" s="85"/>
      <c r="L24" s="85"/>
    </row>
    <row r="25" spans="2:7" ht="10.5">
      <c r="B25" s="85" t="s">
        <v>36</v>
      </c>
      <c r="C25" s="85"/>
      <c r="D25" s="85"/>
      <c r="E25" s="85"/>
      <c r="F25" s="85"/>
      <c r="G25" s="39"/>
    </row>
    <row r="26" spans="2:12" ht="10.5">
      <c r="B26" s="85"/>
      <c r="C26" s="85"/>
      <c r="D26" s="85"/>
      <c r="E26" s="85"/>
      <c r="F26" s="85"/>
      <c r="G26" s="39"/>
      <c r="H26" s="85"/>
      <c r="I26" s="85"/>
      <c r="J26" s="85"/>
      <c r="K26" s="85"/>
      <c r="L26" s="85"/>
    </row>
    <row r="27" spans="2:12" ht="10.5">
      <c r="B27" s="85" t="s">
        <v>37</v>
      </c>
      <c r="C27" s="85"/>
      <c r="D27" s="85"/>
      <c r="E27" s="85"/>
      <c r="F27" s="85"/>
      <c r="G27" s="39"/>
      <c r="H27" s="85" t="s">
        <v>37</v>
      </c>
      <c r="I27" s="85"/>
      <c r="J27" s="85"/>
      <c r="K27" s="85"/>
      <c r="L27" s="85"/>
    </row>
    <row r="28" spans="2:12" ht="11.25" thickBot="1">
      <c r="B28" s="85"/>
      <c r="C28" s="85"/>
      <c r="D28" s="85"/>
      <c r="E28" s="85"/>
      <c r="F28" s="85"/>
      <c r="G28" s="39"/>
      <c r="H28" s="85"/>
      <c r="I28" s="85"/>
      <c r="J28" s="85"/>
      <c r="K28" s="85"/>
      <c r="L28" s="85"/>
    </row>
    <row r="29" spans="1:12" ht="10.5" thickBot="1">
      <c r="A29" s="79" t="s">
        <v>21</v>
      </c>
      <c r="B29" s="72"/>
      <c r="C29" s="72"/>
      <c r="D29" s="72"/>
      <c r="E29" s="72"/>
      <c r="F29" s="73"/>
      <c r="G29" s="79" t="s">
        <v>21</v>
      </c>
      <c r="H29" s="76"/>
      <c r="I29" s="76"/>
      <c r="J29" s="76"/>
      <c r="K29" s="76"/>
      <c r="L29" s="76"/>
    </row>
    <row r="30" spans="2:12" ht="10.5">
      <c r="B30" s="116" t="s">
        <v>147</v>
      </c>
      <c r="C30" s="10"/>
      <c r="D30" s="50"/>
      <c r="E30" s="11"/>
      <c r="F30" s="51"/>
      <c r="G30" s="39"/>
      <c r="H30" s="116" t="s">
        <v>147</v>
      </c>
      <c r="I30" s="10"/>
      <c r="J30" s="50"/>
      <c r="K30" s="11"/>
      <c r="L30" s="65"/>
    </row>
    <row r="31" spans="2:12" ht="10.5">
      <c r="B31" s="74" t="s">
        <v>97</v>
      </c>
      <c r="C31" s="9" t="s">
        <v>85</v>
      </c>
      <c r="D31" s="8">
        <f>INDEX(Дополнит!F:I,MATCH($B:$B,Дополнит!F:F,0),2)</f>
        <v>30292.96</v>
      </c>
      <c r="E31" s="52">
        <f>INDEX(Дополнит!F:I,MATCH($B:$B,Дополнит!F:F,0),4)</f>
        <v>0.2948</v>
      </c>
      <c r="F31" s="53">
        <f>INDEX(Дополнит!F:I,MATCH($B:$B,Дополнит!F:F,0),3)</f>
        <v>114.91</v>
      </c>
      <c r="G31" s="39"/>
      <c r="H31" s="74" t="s">
        <v>100</v>
      </c>
      <c r="I31" s="9" t="s">
        <v>85</v>
      </c>
      <c r="J31" s="8">
        <f>INDEX(Дополнит!F:I,MATCH($H:$H,Дополнит!F:F,0),2)</f>
        <v>33229.979999999996</v>
      </c>
      <c r="K31" s="52">
        <f>INDEX(Дополнит!F:I,MATCH($H:$H,Дополнит!F:F,0),4)</f>
        <v>0.2948</v>
      </c>
      <c r="L31" s="64">
        <f>INDEX(Дополнит!F:I,MATCH($H:$H,Дополнит!F:F,0),3)</f>
        <v>109.11</v>
      </c>
    </row>
    <row r="32" spans="2:12" ht="10.5">
      <c r="B32" s="116" t="s">
        <v>150</v>
      </c>
      <c r="C32" s="60"/>
      <c r="D32" s="50"/>
      <c r="E32" s="11"/>
      <c r="F32" s="51"/>
      <c r="G32" s="39"/>
      <c r="H32" s="116" t="s">
        <v>150</v>
      </c>
      <c r="I32" s="117"/>
      <c r="J32" s="50"/>
      <c r="K32" s="11"/>
      <c r="L32" s="65"/>
    </row>
    <row r="33" spans="2:12" ht="10.5">
      <c r="B33" s="74" t="s">
        <v>98</v>
      </c>
      <c r="C33" s="9" t="s">
        <v>85</v>
      </c>
      <c r="D33" s="8">
        <f>INDEX(Дополнит!F:I,MATCH($B:$B,Дополнит!F:F,0),2)</f>
        <v>32734.379999999997</v>
      </c>
      <c r="E33" s="52">
        <f>INDEX(Дополнит!F:I,MATCH($B:$B,Дополнит!F:F,0),4)</f>
        <v>0.2948</v>
      </c>
      <c r="F33" s="53">
        <f>INDEX(Дополнит!F:I,MATCH($B:$B,Дополнит!F:F,0),3)</f>
        <v>86.21</v>
      </c>
      <c r="G33" s="39"/>
      <c r="H33" s="74" t="s">
        <v>99</v>
      </c>
      <c r="I33" s="9" t="s">
        <v>85</v>
      </c>
      <c r="J33" s="8">
        <f>INDEX(Дополнит!F:I,MATCH($H:$H,Дополнит!F:F,0),2)</f>
        <v>39104.02</v>
      </c>
      <c r="K33" s="52">
        <f>INDEX(Дополнит!F:I,MATCH($H:$H,Дополнит!F:F,0),4)</f>
        <v>0.2948</v>
      </c>
      <c r="L33" s="64">
        <f>INDEX(Дополнит!F:I,MATCH($H:$H,Дополнит!F:F,0),3)</f>
        <v>87.71</v>
      </c>
    </row>
    <row r="34" spans="2:12" ht="10.5">
      <c r="B34" s="85" t="s">
        <v>142</v>
      </c>
      <c r="C34" s="85"/>
      <c r="D34" s="85"/>
      <c r="E34" s="85"/>
      <c r="F34" s="85"/>
      <c r="G34" s="39"/>
      <c r="H34" s="85" t="s">
        <v>148</v>
      </c>
      <c r="I34" s="85"/>
      <c r="J34" s="85"/>
      <c r="K34" s="85"/>
      <c r="L34" s="85"/>
    </row>
    <row r="35" spans="2:12" ht="10.5">
      <c r="B35" s="85" t="s">
        <v>143</v>
      </c>
      <c r="C35" s="85"/>
      <c r="D35" s="85"/>
      <c r="E35" s="85"/>
      <c r="F35" s="85"/>
      <c r="G35" s="39"/>
      <c r="H35" s="85" t="s">
        <v>149</v>
      </c>
      <c r="I35" s="85"/>
      <c r="J35" s="85"/>
      <c r="K35" s="85"/>
      <c r="L35" s="85"/>
    </row>
    <row r="36" spans="2:12" ht="10.5">
      <c r="B36" s="85" t="s">
        <v>144</v>
      </c>
      <c r="C36" s="85"/>
      <c r="D36" s="85"/>
      <c r="E36" s="85"/>
      <c r="F36" s="85"/>
      <c r="G36" s="39"/>
      <c r="H36" s="85" t="s">
        <v>145</v>
      </c>
      <c r="I36" s="85"/>
      <c r="J36" s="85"/>
      <c r="K36" s="85"/>
      <c r="L36" s="85"/>
    </row>
    <row r="37" spans="2:12" ht="10.5">
      <c r="B37" s="85" t="s">
        <v>145</v>
      </c>
      <c r="C37" s="85"/>
      <c r="D37" s="85"/>
      <c r="E37" s="85"/>
      <c r="F37" s="85"/>
      <c r="G37" s="39"/>
      <c r="H37" s="85" t="s">
        <v>146</v>
      </c>
      <c r="I37" s="85"/>
      <c r="J37" s="85"/>
      <c r="K37" s="85"/>
      <c r="L37" s="85"/>
    </row>
    <row r="38" spans="2:12" ht="10.5">
      <c r="B38" s="85" t="s">
        <v>146</v>
      </c>
      <c r="C38" s="85"/>
      <c r="D38" s="85"/>
      <c r="E38" s="85"/>
      <c r="F38" s="85"/>
      <c r="G38" s="39"/>
      <c r="H38" s="85" t="s">
        <v>35</v>
      </c>
      <c r="I38" s="85"/>
      <c r="J38" s="85"/>
      <c r="K38" s="85"/>
      <c r="L38" s="85"/>
    </row>
    <row r="39" spans="2:12" ht="10.5">
      <c r="B39" s="85" t="s">
        <v>35</v>
      </c>
      <c r="C39" s="85"/>
      <c r="D39" s="85"/>
      <c r="E39" s="85"/>
      <c r="F39" s="85"/>
      <c r="G39" s="39"/>
      <c r="H39" s="85" t="s">
        <v>36</v>
      </c>
      <c r="I39" s="85"/>
      <c r="J39" s="85"/>
      <c r="K39" s="85"/>
      <c r="L39" s="85"/>
    </row>
    <row r="40" spans="2:12" ht="10.5">
      <c r="B40" s="85" t="s">
        <v>36</v>
      </c>
      <c r="C40" s="85"/>
      <c r="D40" s="85"/>
      <c r="E40" s="85"/>
      <c r="F40" s="85"/>
      <c r="G40" s="39"/>
      <c r="H40" s="2"/>
      <c r="I40" s="10"/>
      <c r="J40" s="50"/>
      <c r="K40" s="11"/>
      <c r="L40" s="65"/>
    </row>
    <row r="41" spans="2:12" ht="10.5">
      <c r="B41" s="85" t="s">
        <v>37</v>
      </c>
      <c r="C41" s="85"/>
      <c r="D41" s="85"/>
      <c r="E41" s="85"/>
      <c r="F41" s="105"/>
      <c r="G41" s="61"/>
      <c r="H41" s="85" t="s">
        <v>37</v>
      </c>
      <c r="I41" s="85"/>
      <c r="J41" s="85"/>
      <c r="K41" s="85"/>
      <c r="L41" s="85"/>
    </row>
    <row r="42" spans="2:12" ht="11.25" thickBot="1">
      <c r="B42" s="67"/>
      <c r="C42" s="10"/>
      <c r="D42" s="50"/>
      <c r="E42" s="11"/>
      <c r="F42" s="124"/>
      <c r="G42" s="61"/>
      <c r="H42" s="85"/>
      <c r="I42" s="85"/>
      <c r="J42" s="85"/>
      <c r="K42" s="85"/>
      <c r="L42" s="85"/>
    </row>
    <row r="43" spans="1:12" ht="10.5" thickBot="1">
      <c r="A43" s="79" t="s">
        <v>52</v>
      </c>
      <c r="B43" s="72"/>
      <c r="C43" s="72"/>
      <c r="D43" s="72"/>
      <c r="E43" s="72"/>
      <c r="F43" s="73"/>
      <c r="G43" s="79" t="s">
        <v>52</v>
      </c>
      <c r="H43" s="76"/>
      <c r="I43" s="76"/>
      <c r="J43" s="76"/>
      <c r="K43" s="76"/>
      <c r="L43" s="76"/>
    </row>
    <row r="44" spans="2:12" ht="10.5">
      <c r="B44" s="116" t="s">
        <v>147</v>
      </c>
      <c r="C44" s="10"/>
      <c r="D44" s="50"/>
      <c r="E44" s="11"/>
      <c r="F44" s="51"/>
      <c r="G44" s="39"/>
      <c r="H44" s="116" t="s">
        <v>147</v>
      </c>
      <c r="I44" s="10"/>
      <c r="J44" s="50"/>
      <c r="K44" s="11"/>
      <c r="L44" s="65"/>
    </row>
    <row r="45" spans="2:12" ht="10.5">
      <c r="B45" s="74" t="s">
        <v>101</v>
      </c>
      <c r="C45" s="9" t="s">
        <v>86</v>
      </c>
      <c r="D45" s="8">
        <f>INDEX(Дополнит!F:I,MATCH($B:$B,Дополнит!F:F,0),2)</f>
        <v>24088.52</v>
      </c>
      <c r="E45" s="52">
        <f>INDEX(Дополнит!F:I,MATCH($B:$B,Дополнит!F:F,0),4)</f>
        <v>0.24980000000000002</v>
      </c>
      <c r="F45" s="53">
        <f>INDEX(Дополнит!F:I,MATCH($B:$B,Дополнит!F:F,0),3)</f>
        <v>96.71</v>
      </c>
      <c r="G45" s="39"/>
      <c r="H45" s="74" t="s">
        <v>103</v>
      </c>
      <c r="I45" s="9" t="s">
        <v>86</v>
      </c>
      <c r="J45" s="8">
        <f>INDEX(Дополнит!F:I,MATCH($H:$H,Дополнит!F:F,0),2)</f>
        <v>26002.48</v>
      </c>
      <c r="K45" s="52">
        <f>INDEX(Дополнит!F:I,MATCH($H:$H,Дополнит!F:F,0),4)</f>
        <v>0.24980000000000002</v>
      </c>
      <c r="L45" s="64">
        <f>INDEX(Дополнит!F:I,MATCH($H:$H,Дополнит!F:F,0),3)</f>
        <v>92.91</v>
      </c>
    </row>
    <row r="46" spans="2:12" ht="10.5">
      <c r="B46" s="116" t="s">
        <v>150</v>
      </c>
      <c r="C46" s="60"/>
      <c r="D46" s="50"/>
      <c r="E46" s="11"/>
      <c r="F46" s="51"/>
      <c r="G46" s="39"/>
      <c r="H46" s="116" t="s">
        <v>150</v>
      </c>
      <c r="I46" s="117"/>
      <c r="J46" s="50"/>
      <c r="K46" s="11"/>
      <c r="L46" s="65"/>
    </row>
    <row r="47" spans="2:12" ht="10.5">
      <c r="B47" s="74" t="s">
        <v>102</v>
      </c>
      <c r="C47" s="9" t="s">
        <v>86</v>
      </c>
      <c r="D47" s="8">
        <f>INDEX(Дополнит!F:I,MATCH($B:$B,Дополнит!F:F,0),2)</f>
        <v>25640.22</v>
      </c>
      <c r="E47" s="52">
        <f>INDEX(Дополнит!F:I,MATCH($B:$B,Дополнит!F:F,0),4)</f>
        <v>0.24980000000000002</v>
      </c>
      <c r="F47" s="53">
        <f>INDEX(Дополнит!F:I,MATCH($B:$B,Дополнит!F:F,0),3)</f>
        <v>77.61</v>
      </c>
      <c r="G47" s="39"/>
      <c r="H47" s="74" t="s">
        <v>104</v>
      </c>
      <c r="I47" s="9" t="s">
        <v>86</v>
      </c>
      <c r="J47" s="8">
        <f>INDEX(Дополнит!F:I,MATCH($H:$H,Дополнит!F:F,0),2)</f>
        <v>30127.76</v>
      </c>
      <c r="K47" s="52">
        <f>INDEX(Дополнит!F:I,MATCH($H:$H,Дополнит!F:F,0),4)</f>
        <v>0.24980000000000002</v>
      </c>
      <c r="L47" s="64">
        <f>INDEX(Дополнит!F:I,MATCH($H:$H,Дополнит!F:F,0),3)</f>
        <v>77.71</v>
      </c>
    </row>
    <row r="48" spans="2:12" ht="10.5">
      <c r="B48" s="62"/>
      <c r="C48" s="60"/>
      <c r="D48" s="50"/>
      <c r="E48" s="11"/>
      <c r="F48" s="51"/>
      <c r="G48" s="39"/>
      <c r="H48" s="2"/>
      <c r="I48" s="10"/>
      <c r="J48" s="50"/>
      <c r="K48" s="11"/>
      <c r="L48" s="65"/>
    </row>
    <row r="49" spans="2:12" ht="10.5">
      <c r="B49" s="62"/>
      <c r="C49" s="60"/>
      <c r="D49" s="50"/>
      <c r="E49" s="11"/>
      <c r="F49" s="51"/>
      <c r="G49" s="39"/>
      <c r="H49" s="2"/>
      <c r="I49" s="10"/>
      <c r="J49" s="50"/>
      <c r="K49" s="11"/>
      <c r="L49" s="65"/>
    </row>
    <row r="50" spans="2:12" ht="10.5">
      <c r="B50" s="85" t="s">
        <v>37</v>
      </c>
      <c r="C50" s="85"/>
      <c r="D50" s="85"/>
      <c r="E50" s="85"/>
      <c r="F50" s="85"/>
      <c r="G50" s="39"/>
      <c r="H50" s="85" t="s">
        <v>37</v>
      </c>
      <c r="I50" s="85"/>
      <c r="J50" s="85"/>
      <c r="K50" s="85"/>
      <c r="L50" s="85"/>
    </row>
    <row r="51" spans="2:12" ht="11.25" thickBot="1">
      <c r="B51" s="85"/>
      <c r="C51" s="85"/>
      <c r="D51" s="85"/>
      <c r="E51" s="85"/>
      <c r="F51" s="118"/>
      <c r="G51" s="39"/>
      <c r="H51" s="85"/>
      <c r="I51" s="85"/>
      <c r="J51" s="85"/>
      <c r="K51" s="85"/>
      <c r="L51" s="85"/>
    </row>
    <row r="52" spans="1:12" ht="10.5" thickBot="1">
      <c r="A52" s="79" t="s">
        <v>24</v>
      </c>
      <c r="B52" s="72"/>
      <c r="C52" s="72"/>
      <c r="D52" s="72"/>
      <c r="E52" s="72"/>
      <c r="F52" s="73"/>
      <c r="G52" s="79" t="s">
        <v>192</v>
      </c>
      <c r="H52" s="76"/>
      <c r="I52" s="76"/>
      <c r="J52" s="76"/>
      <c r="K52" s="76"/>
      <c r="L52" s="76"/>
    </row>
    <row r="53" spans="2:12" ht="10.5">
      <c r="B53" s="116" t="s">
        <v>151</v>
      </c>
      <c r="C53" s="10"/>
      <c r="D53" s="50"/>
      <c r="E53" s="11"/>
      <c r="F53" s="51"/>
      <c r="G53" s="39"/>
      <c r="H53" s="2"/>
      <c r="I53" s="10"/>
      <c r="J53" s="50"/>
      <c r="K53" s="11"/>
      <c r="L53" s="65"/>
    </row>
    <row r="54" spans="2:12" ht="10.5">
      <c r="B54" s="74" t="s">
        <v>105</v>
      </c>
      <c r="C54" s="9" t="s">
        <v>39</v>
      </c>
      <c r="D54" s="8">
        <f>INDEX(Дополнит!F:I,MATCH($B:$B,Дополнит!F:F,0),2)</f>
        <v>4961.9</v>
      </c>
      <c r="E54" s="52">
        <f>INDEX(Дополнит!F:I,MATCH($B:$B,Дополнит!F:F,0),4)</f>
        <v>0.122</v>
      </c>
      <c r="F54" s="53">
        <f>INDEX(Дополнит!F:I,MATCH($B:$B,Дополнит!F:F,0),3)</f>
        <v>15.9</v>
      </c>
      <c r="G54" s="39"/>
      <c r="H54" s="74" t="s">
        <v>26</v>
      </c>
      <c r="I54" s="9" t="s">
        <v>27</v>
      </c>
      <c r="J54" s="8">
        <f>INDEX(Дополнит!F:I,MATCH($H:$H,Дополнит!F:F,0),2)</f>
        <v>6533.66</v>
      </c>
      <c r="K54" s="52">
        <f>INDEX(Дополнит!F:I,MATCH($H:$H,Дополнит!F:F,0),4)</f>
        <v>0.72</v>
      </c>
      <c r="L54" s="64">
        <f>INDEX(Дополнит!F:I,MATCH($H:$H,Дополнит!F:F,0),3)</f>
        <v>34</v>
      </c>
    </row>
    <row r="55" spans="2:12" ht="10.5">
      <c r="B55" s="116" t="s">
        <v>160</v>
      </c>
      <c r="C55" s="60"/>
      <c r="D55" s="50"/>
      <c r="E55" s="11"/>
      <c r="F55" s="51"/>
      <c r="G55" s="39"/>
      <c r="H55" s="74" t="s">
        <v>53</v>
      </c>
      <c r="I55" s="9" t="s">
        <v>54</v>
      </c>
      <c r="J55" s="8">
        <f>INDEX(Дополнит!F:I,MATCH($H:$H,Дополнит!F:F,0),2)</f>
        <v>6599.74</v>
      </c>
      <c r="K55" s="52">
        <f>INDEX(Дополнит!F:I,MATCH($H:$H,Дополнит!F:F,0),4)</f>
        <v>0.48</v>
      </c>
      <c r="L55" s="64">
        <f>INDEX(Дополнит!F:I,MATCH($H:$H,Дополнит!F:F,0),3)</f>
        <v>23</v>
      </c>
    </row>
    <row r="56" spans="2:12" ht="10.5">
      <c r="B56" s="74" t="s">
        <v>106</v>
      </c>
      <c r="C56" s="9" t="s">
        <v>39</v>
      </c>
      <c r="D56" s="8">
        <f>INDEX(Дополнит!F:I,MATCH($B:$B,Дополнит!F:F,0),2)</f>
        <v>5064.5599999999995</v>
      </c>
      <c r="E56" s="52">
        <f>INDEX(Дополнит!F:I,MATCH($B:$B,Дополнит!F:F,0),4)</f>
        <v>0.122</v>
      </c>
      <c r="F56" s="53">
        <f>INDEX(Дополнит!F:I,MATCH($B:$B,Дополнит!F:F,0),3)</f>
        <v>15.9</v>
      </c>
      <c r="G56" s="39"/>
      <c r="H56" s="85" t="s">
        <v>45</v>
      </c>
      <c r="I56" s="85"/>
      <c r="J56" s="85"/>
      <c r="K56" s="85"/>
      <c r="L56" s="85"/>
    </row>
    <row r="57" spans="2:12" ht="10.5">
      <c r="B57" s="67"/>
      <c r="C57" s="10"/>
      <c r="D57" s="50"/>
      <c r="E57" s="11"/>
      <c r="F57" s="51"/>
      <c r="G57" s="39"/>
      <c r="H57" s="85" t="s">
        <v>28</v>
      </c>
      <c r="I57" s="85"/>
      <c r="J57" s="85"/>
      <c r="K57" s="85"/>
      <c r="L57" s="85"/>
    </row>
    <row r="58" spans="2:12" ht="10.5">
      <c r="B58" s="85" t="s">
        <v>152</v>
      </c>
      <c r="C58" s="85"/>
      <c r="D58" s="85"/>
      <c r="E58" s="85"/>
      <c r="F58" s="85"/>
      <c r="G58" s="39"/>
      <c r="H58" s="85" t="s">
        <v>29</v>
      </c>
      <c r="I58" s="85"/>
      <c r="J58" s="85"/>
      <c r="K58" s="85"/>
      <c r="L58" s="85"/>
    </row>
    <row r="59" spans="2:12" ht="10.5">
      <c r="B59" s="85" t="s">
        <v>153</v>
      </c>
      <c r="C59" s="85"/>
      <c r="D59" s="85"/>
      <c r="E59" s="85"/>
      <c r="F59" s="105"/>
      <c r="G59" s="39"/>
      <c r="H59" s="85" t="s">
        <v>30</v>
      </c>
      <c r="I59" s="85"/>
      <c r="J59" s="85"/>
      <c r="K59" s="85"/>
      <c r="L59" s="85"/>
    </row>
    <row r="60" spans="2:12" ht="10.5">
      <c r="B60" s="85" t="s">
        <v>154</v>
      </c>
      <c r="C60" s="85"/>
      <c r="D60" s="85"/>
      <c r="E60" s="85"/>
      <c r="F60" s="105"/>
      <c r="G60" s="39"/>
      <c r="H60" s="85" t="s">
        <v>31</v>
      </c>
      <c r="I60" s="85"/>
      <c r="J60" s="85"/>
      <c r="K60" s="85"/>
      <c r="L60" s="85"/>
    </row>
    <row r="61" spans="6:12" ht="11.25" thickBot="1">
      <c r="F61" s="125"/>
      <c r="G61" s="61"/>
      <c r="H61" s="85" t="s">
        <v>185</v>
      </c>
      <c r="I61" s="85"/>
      <c r="J61" s="85"/>
      <c r="K61" s="85"/>
      <c r="L61" s="85"/>
    </row>
    <row r="62" spans="1:12" ht="10.5" thickBot="1">
      <c r="A62" s="72" t="s">
        <v>25</v>
      </c>
      <c r="B62" s="72"/>
      <c r="C62" s="72"/>
      <c r="D62" s="72"/>
      <c r="E62" s="72"/>
      <c r="F62" s="73"/>
      <c r="G62" s="79" t="s">
        <v>25</v>
      </c>
      <c r="H62" s="76"/>
      <c r="I62" s="76"/>
      <c r="J62" s="76"/>
      <c r="K62" s="76"/>
      <c r="L62" s="76"/>
    </row>
    <row r="63" spans="2:12" ht="10.5">
      <c r="B63" s="116" t="s">
        <v>161</v>
      </c>
      <c r="C63" s="10"/>
      <c r="D63" s="50"/>
      <c r="E63" s="11"/>
      <c r="F63" s="51"/>
      <c r="G63" s="39"/>
      <c r="H63" s="116" t="s">
        <v>161</v>
      </c>
      <c r="I63" s="10"/>
      <c r="J63" s="50"/>
      <c r="K63" s="11"/>
      <c r="L63" s="65"/>
    </row>
    <row r="64" spans="2:12" ht="10.5">
      <c r="B64" s="74" t="s">
        <v>108</v>
      </c>
      <c r="C64" s="9" t="s">
        <v>43</v>
      </c>
      <c r="D64" s="8">
        <f>INDEX(Дополнит!F:I,MATCH($B:$B,Дополнит!F:F,0),2)</f>
        <v>15296.339999999998</v>
      </c>
      <c r="E64" s="52">
        <f>INDEX(Дополнит!F:I,MATCH($B:$B,Дополнит!F:F,0),4)</f>
        <v>0.318</v>
      </c>
      <c r="F64" s="53">
        <f>INDEX(Дополнит!F:I,MATCH($B:$B,Дополнит!F:F,0),3)</f>
        <v>50.8</v>
      </c>
      <c r="G64" s="39"/>
      <c r="H64" s="74" t="s">
        <v>110</v>
      </c>
      <c r="I64" s="9" t="s">
        <v>33</v>
      </c>
      <c r="J64" s="8">
        <f>INDEX(Дополнит!F:I,MATCH($H:$H,Дополнит!F:F,0),2)</f>
        <v>22060.1</v>
      </c>
      <c r="K64" s="52">
        <f>INDEX(Дополнит!F:I,MATCH($H:$H,Дополнит!F:F,0),4)</f>
        <v>0.598</v>
      </c>
      <c r="L64" s="64">
        <f>INDEX(Дополнит!F:I,MATCH($H:$H,Дополнит!F:F,0),3)</f>
        <v>72.9</v>
      </c>
    </row>
    <row r="65" spans="2:12" ht="10.5">
      <c r="B65" s="116" t="s">
        <v>162</v>
      </c>
      <c r="C65" s="60"/>
      <c r="D65" s="50"/>
      <c r="E65" s="11"/>
      <c r="F65" s="51"/>
      <c r="G65" s="39"/>
      <c r="H65" s="116" t="s">
        <v>162</v>
      </c>
      <c r="I65" s="10"/>
      <c r="J65" s="50"/>
      <c r="K65" s="11"/>
      <c r="L65" s="65"/>
    </row>
    <row r="66" spans="2:12" ht="10.5">
      <c r="B66" s="74" t="s">
        <v>109</v>
      </c>
      <c r="C66" s="9" t="s">
        <v>43</v>
      </c>
      <c r="D66" s="8">
        <f>INDEX(Дополнит!F:I,MATCH($B:$B,Дополнит!F:F,0),2)</f>
        <v>15635</v>
      </c>
      <c r="E66" s="52">
        <f>INDEX(Дополнит!F:I,MATCH($B:$B,Дополнит!F:F,0),4)</f>
        <v>0.318</v>
      </c>
      <c r="F66" s="53">
        <f>INDEX(Дополнит!F:I,MATCH($B:$B,Дополнит!F:F,0),3)</f>
        <v>50.8</v>
      </c>
      <c r="G66" s="39"/>
      <c r="H66" s="74" t="s">
        <v>111</v>
      </c>
      <c r="I66" s="9" t="s">
        <v>33</v>
      </c>
      <c r="J66" s="8">
        <f>INDEX(Дополнит!F:I,MATCH($H:$H,Дополнит!F:F,0),2)</f>
        <v>23011.18</v>
      </c>
      <c r="K66" s="52">
        <f>INDEX(Дополнит!F:I,MATCH($H:$H,Дополнит!F:F,0),4)</f>
        <v>0.598</v>
      </c>
      <c r="L66" s="64">
        <f>INDEX(Дополнит!F:I,MATCH($H:$H,Дополнит!F:F,0),3)</f>
        <v>72.9</v>
      </c>
    </row>
    <row r="67" spans="2:12" ht="10.5">
      <c r="B67" s="85"/>
      <c r="C67" s="85"/>
      <c r="D67" s="85"/>
      <c r="E67" s="85"/>
      <c r="F67" s="85"/>
      <c r="G67" s="39"/>
      <c r="H67" s="85"/>
      <c r="I67" s="85"/>
      <c r="J67" s="85"/>
      <c r="K67" s="85"/>
      <c r="L67" s="85"/>
    </row>
    <row r="68" spans="2:12" ht="10.5">
      <c r="B68" s="85" t="s">
        <v>152</v>
      </c>
      <c r="C68" s="85"/>
      <c r="D68" s="85"/>
      <c r="E68" s="85"/>
      <c r="F68" s="85"/>
      <c r="G68" s="39"/>
      <c r="H68" s="85" t="s">
        <v>152</v>
      </c>
      <c r="I68" s="85"/>
      <c r="J68" s="85"/>
      <c r="K68" s="85"/>
      <c r="L68" s="85"/>
    </row>
    <row r="69" spans="2:12" ht="10.5">
      <c r="B69" s="85" t="s">
        <v>153</v>
      </c>
      <c r="C69" s="85"/>
      <c r="D69" s="85"/>
      <c r="E69" s="85"/>
      <c r="F69" s="105"/>
      <c r="G69" s="39"/>
      <c r="H69" s="85" t="s">
        <v>153</v>
      </c>
      <c r="I69" s="85"/>
      <c r="J69" s="85"/>
      <c r="K69" s="85"/>
      <c r="L69" s="85"/>
    </row>
    <row r="70" spans="2:12" ht="10.5">
      <c r="B70" s="85" t="s">
        <v>154</v>
      </c>
      <c r="C70" s="85"/>
      <c r="D70" s="85"/>
      <c r="E70" s="85"/>
      <c r="F70" s="105"/>
      <c r="G70" s="39"/>
      <c r="H70" s="85" t="s">
        <v>154</v>
      </c>
      <c r="I70" s="85"/>
      <c r="J70" s="85"/>
      <c r="K70" s="85"/>
      <c r="L70" s="85"/>
    </row>
    <row r="71" spans="2:12" ht="11.25" thickBot="1">
      <c r="B71" s="85"/>
      <c r="C71" s="85"/>
      <c r="D71" s="85"/>
      <c r="E71" s="85"/>
      <c r="F71" s="85"/>
      <c r="G71" s="39"/>
      <c r="H71" s="85"/>
      <c r="I71" s="85"/>
      <c r="J71" s="85"/>
      <c r="K71" s="85"/>
      <c r="L71" s="85"/>
    </row>
    <row r="72" spans="1:12" ht="10.5" thickBot="1">
      <c r="A72" s="72" t="s">
        <v>70</v>
      </c>
      <c r="B72" s="72"/>
      <c r="C72" s="72"/>
      <c r="D72" s="72"/>
      <c r="E72" s="72"/>
      <c r="F72" s="73"/>
      <c r="G72" s="72" t="s">
        <v>70</v>
      </c>
      <c r="H72" s="72"/>
      <c r="I72" s="72"/>
      <c r="J72" s="72"/>
      <c r="K72" s="72"/>
      <c r="L72" s="72"/>
    </row>
    <row r="73" spans="2:12" ht="10.5">
      <c r="B73" s="2"/>
      <c r="C73" s="10"/>
      <c r="D73" s="50"/>
      <c r="E73" s="11"/>
      <c r="F73" s="106"/>
      <c r="G73" s="61"/>
      <c r="H73" s="2"/>
      <c r="I73" s="10"/>
      <c r="J73" s="50"/>
      <c r="K73" s="11"/>
      <c r="L73" s="65"/>
    </row>
    <row r="74" spans="2:12" ht="10.5">
      <c r="B74" s="74" t="s">
        <v>112</v>
      </c>
      <c r="C74" s="9" t="s">
        <v>55</v>
      </c>
      <c r="D74" s="8">
        <f>INDEX(Дополнит!F:I,MATCH($B:$B,Дополнит!F:F,0),2)</f>
        <v>11484.94</v>
      </c>
      <c r="E74" s="52">
        <f>INDEX(Дополнит!F:I,MATCH($B:$B,Дополнит!F:F,0),4)</f>
        <v>0.14800000000000002</v>
      </c>
      <c r="F74" s="53">
        <f>INDEX(Дополнит!F:I,MATCH($B:$B,Дополнит!F:F,0),3)</f>
        <v>26.35</v>
      </c>
      <c r="G74" s="61"/>
      <c r="H74" s="74" t="s">
        <v>113</v>
      </c>
      <c r="I74" s="9" t="s">
        <v>55</v>
      </c>
      <c r="J74" s="8">
        <f>INDEX(Дополнит!F:I,MATCH($H:$H,Дополнит!F:F,0),2)</f>
        <v>11352.779999999999</v>
      </c>
      <c r="K74" s="52">
        <f>INDEX(Дополнит!F:I,MATCH($H:$H,Дополнит!F:F,0),4)</f>
        <v>0.14800000000000002</v>
      </c>
      <c r="L74" s="64">
        <f>INDEX(Дополнит!F:I,MATCH($H:$H,Дополнит!F:F,0),3)</f>
        <v>29.35</v>
      </c>
    </row>
    <row r="75" spans="2:12" ht="10.5">
      <c r="B75" s="67"/>
      <c r="C75" s="10"/>
      <c r="D75" s="50"/>
      <c r="E75" s="11"/>
      <c r="F75" s="51"/>
      <c r="G75" s="61"/>
      <c r="H75" s="67"/>
      <c r="I75" s="10"/>
      <c r="J75" s="50"/>
      <c r="K75" s="11"/>
      <c r="L75" s="65"/>
    </row>
    <row r="76" spans="2:12" ht="10.5">
      <c r="B76" s="85" t="s">
        <v>84</v>
      </c>
      <c r="C76" s="85"/>
      <c r="D76" s="85"/>
      <c r="E76" s="85"/>
      <c r="F76" s="105"/>
      <c r="G76" s="61"/>
      <c r="H76" s="85" t="s">
        <v>84</v>
      </c>
      <c r="I76" s="85"/>
      <c r="J76" s="85"/>
      <c r="K76" s="85"/>
      <c r="L76" s="85"/>
    </row>
    <row r="77" spans="2:12" ht="10.5">
      <c r="B77" s="85" t="s">
        <v>155</v>
      </c>
      <c r="C77" s="85"/>
      <c r="D77" s="85"/>
      <c r="E77" s="85"/>
      <c r="F77" s="105"/>
      <c r="G77" s="61"/>
      <c r="H77" s="85" t="s">
        <v>155</v>
      </c>
      <c r="I77" s="85"/>
      <c r="J77" s="85"/>
      <c r="K77" s="85"/>
      <c r="L77" s="85"/>
    </row>
    <row r="78" spans="2:12" ht="10.5">
      <c r="B78" s="85" t="s">
        <v>156</v>
      </c>
      <c r="C78" s="85"/>
      <c r="D78" s="85"/>
      <c r="E78" s="85"/>
      <c r="F78" s="105"/>
      <c r="G78" s="61"/>
      <c r="H78" s="85" t="s">
        <v>157</v>
      </c>
      <c r="I78" s="85"/>
      <c r="J78" s="85"/>
      <c r="K78" s="85"/>
      <c r="L78" s="85"/>
    </row>
    <row r="79" spans="1:12" ht="11.25" thickBot="1">
      <c r="A79" s="115"/>
      <c r="B79" s="67"/>
      <c r="C79" s="10"/>
      <c r="D79" s="50"/>
      <c r="E79" s="11"/>
      <c r="F79" s="107"/>
      <c r="G79" s="61"/>
      <c r="H79" s="67"/>
      <c r="I79" s="10"/>
      <c r="J79" s="50"/>
      <c r="K79" s="11"/>
      <c r="L79" s="65"/>
    </row>
    <row r="80" spans="1:12" ht="11.25" thickTop="1">
      <c r="A80" s="40" t="s">
        <v>184</v>
      </c>
      <c r="B80" s="99"/>
      <c r="C80" s="99"/>
      <c r="D80" s="100"/>
      <c r="E80" s="101"/>
      <c r="F80" s="102"/>
      <c r="G80" s="90" t="s">
        <v>20</v>
      </c>
      <c r="H80" s="91"/>
      <c r="I80" s="91"/>
      <c r="J80" s="92"/>
      <c r="K80" s="93"/>
      <c r="L80" s="94"/>
    </row>
    <row r="81" spans="1:12" ht="10.5">
      <c r="A81" s="40" t="s">
        <v>158</v>
      </c>
      <c r="B81" s="43"/>
      <c r="C81" s="43"/>
      <c r="D81" s="44"/>
      <c r="E81" s="45"/>
      <c r="F81" s="58"/>
      <c r="H81" s="84" t="s">
        <v>114</v>
      </c>
      <c r="I81" s="119" t="s">
        <v>115</v>
      </c>
      <c r="J81" s="46"/>
      <c r="K81" s="57"/>
      <c r="L81" s="66"/>
    </row>
    <row r="82" spans="1:12" ht="10.5">
      <c r="A82" s="40" t="s">
        <v>159</v>
      </c>
      <c r="B82" s="43"/>
      <c r="C82" s="43"/>
      <c r="D82" s="44"/>
      <c r="E82" s="45"/>
      <c r="F82" s="58"/>
      <c r="H82" s="84" t="s">
        <v>117</v>
      </c>
      <c r="I82" s="119" t="s">
        <v>116</v>
      </c>
      <c r="J82" s="46"/>
      <c r="L82" s="66"/>
    </row>
    <row r="83" spans="1:12" ht="10.5">
      <c r="A83" s="40" t="s">
        <v>89</v>
      </c>
      <c r="B83" s="43"/>
      <c r="C83" s="43"/>
      <c r="D83" s="44"/>
      <c r="E83" s="45"/>
      <c r="F83" s="58"/>
      <c r="H83" s="84" t="s">
        <v>141</v>
      </c>
      <c r="I83" s="119" t="s">
        <v>181</v>
      </c>
      <c r="J83" s="56"/>
      <c r="K83" s="57"/>
      <c r="L83" s="66"/>
    </row>
    <row r="84" spans="1:12" ht="10.5">
      <c r="A84" s="40" t="s">
        <v>90</v>
      </c>
      <c r="B84" s="40"/>
      <c r="C84" s="40"/>
      <c r="D84" s="41"/>
      <c r="E84" s="42"/>
      <c r="F84" s="59"/>
      <c r="I84" s="12"/>
      <c r="J84" s="54"/>
      <c r="K84" s="57"/>
      <c r="L84" s="66"/>
    </row>
    <row r="85" spans="1:12" ht="11.25" thickBot="1">
      <c r="A85" s="40"/>
      <c r="B85" s="40"/>
      <c r="C85" s="40"/>
      <c r="D85" s="41"/>
      <c r="E85" s="42"/>
      <c r="F85" s="59"/>
      <c r="I85" s="12"/>
      <c r="K85" s="55"/>
      <c r="L85" s="95"/>
    </row>
    <row r="86" spans="1:12" ht="12" thickBot="1" thickTop="1">
      <c r="A86" s="114" t="str">
        <f>IF(Экспорт," ",IF(Дилер,Текст_для_доллара_1,Текст_для_рублей_1))</f>
        <v>Цены указаны со склада в Москве с учетом НДС.</v>
      </c>
      <c r="B86" s="86"/>
      <c r="C86" s="86"/>
      <c r="D86" s="87"/>
      <c r="E86" s="88"/>
      <c r="F86" s="89"/>
      <c r="G86" s="81"/>
      <c r="H86" s="80"/>
      <c r="I86" s="81"/>
      <c r="J86" s="80"/>
      <c r="K86" s="82" t="s">
        <v>14</v>
      </c>
      <c r="L86" s="83" t="s">
        <v>71</v>
      </c>
    </row>
    <row r="87" ht="11.25" thickTop="1"/>
  </sheetData>
  <sheetProtection/>
  <printOptions horizontalCentered="1"/>
  <pageMargins left="0.2755905511811024" right="0.2755905511811024" top="0.2362204724409449" bottom="0.2362204724409449" header="0.2362204724409449" footer="0.2362204724409449"/>
  <pageSetup blackAndWhite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0:L84"/>
  <sheetViews>
    <sheetView zoomScale="120" zoomScaleNormal="120" zoomScalePageLayoutView="0" workbookViewId="0" topLeftCell="A1">
      <selection activeCell="A11" sqref="A11"/>
    </sheetView>
  </sheetViews>
  <sheetFormatPr defaultColWidth="9.59765625" defaultRowHeight="9.75"/>
  <cols>
    <col min="1" max="1" width="20" style="61" customWidth="1"/>
    <col min="2" max="2" width="14.59765625" style="0" customWidth="1"/>
    <col min="3" max="3" width="18" style="0" customWidth="1"/>
    <col min="4" max="4" width="10.796875" style="1" customWidth="1"/>
    <col min="5" max="5" width="9" style="3" customWidth="1"/>
    <col min="6" max="6" width="6.796875" style="75" customWidth="1"/>
    <col min="7" max="7" width="19.19921875" style="0" customWidth="1"/>
    <col min="8" max="8" width="18.19921875" style="0" customWidth="1"/>
    <col min="9" max="9" width="18" style="0" customWidth="1"/>
    <col min="10" max="10" width="11.59765625" style="1" customWidth="1"/>
    <col min="11" max="11" width="9" style="3" customWidth="1"/>
    <col min="12" max="12" width="7" style="78" customWidth="1"/>
    <col min="13" max="16384" width="9.59765625" style="61" customWidth="1"/>
  </cols>
  <sheetData>
    <row r="10" spans="6:12" ht="10.5">
      <c r="F10" s="3"/>
      <c r="G10" s="3"/>
      <c r="H10" s="3"/>
      <c r="J10"/>
      <c r="K10"/>
      <c r="L10" s="77"/>
    </row>
    <row r="11" spans="2:12" s="71" customFormat="1" ht="22.5">
      <c r="B11" s="4"/>
      <c r="C11" s="4"/>
      <c r="D11" s="5"/>
      <c r="E11" s="6"/>
      <c r="F11" s="6"/>
      <c r="G11" s="6"/>
      <c r="H11" s="6"/>
      <c r="I11" s="7"/>
      <c r="J11"/>
      <c r="K11"/>
      <c r="L11" s="77"/>
    </row>
    <row r="12" spans="6:12" ht="11.25" thickBot="1">
      <c r="F12" s="3"/>
      <c r="G12" s="3"/>
      <c r="H12" s="3"/>
      <c r="J12"/>
      <c r="K12"/>
      <c r="L12" s="77"/>
    </row>
    <row r="13" spans="1:12" ht="22.5" thickBot="1" thickTop="1">
      <c r="A13" s="49" t="str">
        <f>IF(Курс=1,CONCATENATE(Текст_для_доллара,Дата_для_доллара),CONCATENATE(Текст_для_даты,Дата_прайса))</f>
        <v>Цены даны на 01.10.2011</v>
      </c>
      <c r="B13" s="36" t="s">
        <v>0</v>
      </c>
      <c r="C13" s="37" t="s">
        <v>15</v>
      </c>
      <c r="D13" s="38" t="s">
        <v>196</v>
      </c>
      <c r="E13" s="47" t="s">
        <v>1</v>
      </c>
      <c r="F13" s="48" t="s">
        <v>2</v>
      </c>
      <c r="G13" s="49" t="str">
        <f>IF(Курс=1,CONCATENATE(Текст_для_доллара,Дата_для_доллара),CONCATENATE(Текст_для_даты,Дата_прайса))</f>
        <v>Цены даны на 01.10.2011</v>
      </c>
      <c r="H13" s="36" t="s">
        <v>0</v>
      </c>
      <c r="I13" s="37" t="s">
        <v>15</v>
      </c>
      <c r="J13" s="38" t="s">
        <v>196</v>
      </c>
      <c r="K13" s="49" t="s">
        <v>1</v>
      </c>
      <c r="L13" s="63" t="s">
        <v>2</v>
      </c>
    </row>
    <row r="14" spans="1:12" ht="11.25" thickBot="1" thickTop="1">
      <c r="A14" s="79" t="s">
        <v>40</v>
      </c>
      <c r="B14" s="72"/>
      <c r="C14" s="72"/>
      <c r="D14" s="72"/>
      <c r="E14" s="72"/>
      <c r="F14" s="73"/>
      <c r="G14" s="72" t="s">
        <v>59</v>
      </c>
      <c r="H14" s="72"/>
      <c r="I14" s="72"/>
      <c r="J14" s="72"/>
      <c r="K14" s="72"/>
      <c r="L14" s="72"/>
    </row>
    <row r="15" spans="2:12" ht="11.25" customHeight="1">
      <c r="B15" s="2"/>
      <c r="C15" s="10"/>
      <c r="D15" s="50"/>
      <c r="E15" s="11"/>
      <c r="F15" s="51"/>
      <c r="G15" s="39"/>
      <c r="H15" s="103"/>
      <c r="I15" s="60"/>
      <c r="J15" s="50"/>
      <c r="K15" s="11"/>
      <c r="L15" s="65"/>
    </row>
    <row r="16" spans="2:12" ht="11.25" customHeight="1">
      <c r="B16" s="103" t="s">
        <v>163</v>
      </c>
      <c r="C16" s="60"/>
      <c r="D16" s="50"/>
      <c r="E16" s="11"/>
      <c r="F16" s="51"/>
      <c r="G16" s="39"/>
      <c r="H16" s="103" t="s">
        <v>173</v>
      </c>
      <c r="I16" s="60"/>
      <c r="J16" s="50"/>
      <c r="K16" s="11"/>
      <c r="L16" s="65"/>
    </row>
    <row r="17" spans="2:12" ht="11.25" customHeight="1">
      <c r="B17" s="74" t="s">
        <v>118</v>
      </c>
      <c r="C17" s="9" t="s">
        <v>46</v>
      </c>
      <c r="D17" s="8">
        <f>INDEX(Дополнит!F:I,MATCH($B:$B,Дополнит!F:F,0),2)</f>
        <v>4323.5199999999995</v>
      </c>
      <c r="E17" s="144">
        <f>INDEX(Дополнит!F:I,MATCH($B:$B,Дополнит!F:F,0),4)</f>
        <v>0.035</v>
      </c>
      <c r="F17" s="53">
        <f>INDEX(Дополнит!F:I,MATCH($B:$B,Дополнит!F:F,0),3)</f>
        <v>12.1</v>
      </c>
      <c r="G17" s="39"/>
      <c r="H17" s="74" t="s">
        <v>121</v>
      </c>
      <c r="I17" s="9" t="s">
        <v>58</v>
      </c>
      <c r="J17" s="8">
        <f>INDEX(Дополнит!F:I,MATCH($H:$H,Дополнит!F:F,0),2)</f>
        <v>42318.34</v>
      </c>
      <c r="K17" s="52">
        <f>INDEX(Дополнит!F:I,MATCH($H:$H,Дополнит!F:F,0),4)</f>
        <v>0.5870000000000001</v>
      </c>
      <c r="L17" s="64">
        <f>INDEX(Дополнит!F:I,MATCH($H:$H,Дополнит!F:F,0),3)</f>
        <v>194.55</v>
      </c>
    </row>
    <row r="18" spans="2:12" ht="11.25" customHeight="1">
      <c r="B18" s="62"/>
      <c r="C18" s="60"/>
      <c r="D18" s="50"/>
      <c r="E18" s="11"/>
      <c r="F18" s="51"/>
      <c r="G18" s="61"/>
      <c r="H18" s="103"/>
      <c r="I18" s="60"/>
      <c r="J18" s="50"/>
      <c r="K18" s="11"/>
      <c r="L18" s="65"/>
    </row>
    <row r="19" spans="2:12" ht="11.25" customHeight="1">
      <c r="B19" s="103" t="s">
        <v>164</v>
      </c>
      <c r="C19" s="60"/>
      <c r="D19" s="50"/>
      <c r="E19" s="11"/>
      <c r="F19" s="51"/>
      <c r="G19" s="61"/>
      <c r="H19" s="85" t="s">
        <v>34</v>
      </c>
      <c r="I19" s="85"/>
      <c r="J19" s="85"/>
      <c r="K19" s="85"/>
      <c r="L19" s="85"/>
    </row>
    <row r="20" spans="2:12" ht="11.25" customHeight="1">
      <c r="B20" s="74" t="s">
        <v>119</v>
      </c>
      <c r="C20" s="9" t="s">
        <v>187</v>
      </c>
      <c r="D20" s="8">
        <f>INDEX(Дополнит!F:I,MATCH($B:$B,Дополнит!F:F,0),2)</f>
        <v>6897.099999999999</v>
      </c>
      <c r="E20" s="52">
        <f>INDEX(Дополнит!F:I,MATCH($B:$B,Дополнит!F:F,0),4)</f>
        <v>0.056</v>
      </c>
      <c r="F20" s="53">
        <f>INDEX(Дополнит!F:I,MATCH($B:$B,Дополнит!F:F,0),3)</f>
        <v>20.9</v>
      </c>
      <c r="G20" s="61"/>
      <c r="H20" s="85" t="s">
        <v>41</v>
      </c>
      <c r="I20" s="85"/>
      <c r="J20" s="85"/>
      <c r="K20" s="85"/>
      <c r="L20" s="85"/>
    </row>
    <row r="21" spans="2:12" ht="11.25" customHeight="1">
      <c r="B21" s="62"/>
      <c r="C21" s="60"/>
      <c r="D21" s="50"/>
      <c r="E21" s="11"/>
      <c r="F21" s="51"/>
      <c r="G21" s="61"/>
      <c r="H21" s="85" t="s">
        <v>61</v>
      </c>
      <c r="I21" s="85"/>
      <c r="J21" s="85"/>
      <c r="K21" s="85"/>
      <c r="L21" s="85"/>
    </row>
    <row r="22" spans="2:7" ht="11.25" customHeight="1">
      <c r="B22" s="103" t="s">
        <v>165</v>
      </c>
      <c r="C22" s="60"/>
      <c r="D22" s="50"/>
      <c r="E22" s="11"/>
      <c r="F22" s="51"/>
      <c r="G22" s="61"/>
    </row>
    <row r="23" spans="2:7" ht="11.25" customHeight="1">
      <c r="B23" s="74" t="s">
        <v>120</v>
      </c>
      <c r="C23" s="9" t="s">
        <v>33</v>
      </c>
      <c r="D23" s="8">
        <f>INDEX(Дополнит!F:I,MATCH($B:$B,Дополнит!F:F,0),2)</f>
        <v>11814.16</v>
      </c>
      <c r="E23" s="52">
        <f>INDEX(Дополнит!F:I,MATCH($B:$B,Дополнит!F:F,0),4)</f>
        <v>0.089</v>
      </c>
      <c r="F23" s="53">
        <f>INDEX(Дополнит!F:I,MATCH($B:$B,Дополнит!F:F,0),3)</f>
        <v>35.7</v>
      </c>
      <c r="G23" s="61"/>
    </row>
    <row r="24" spans="2:12" ht="10.5">
      <c r="B24" s="62"/>
      <c r="C24" s="60"/>
      <c r="D24" s="50"/>
      <c r="E24" s="11"/>
      <c r="F24" s="51"/>
      <c r="G24" s="61"/>
      <c r="H24" s="103" t="s">
        <v>174</v>
      </c>
      <c r="I24" s="60"/>
      <c r="J24" s="50"/>
      <c r="K24" s="11"/>
      <c r="L24" s="65"/>
    </row>
    <row r="25" spans="2:12" ht="10.5">
      <c r="B25" s="85" t="s">
        <v>166</v>
      </c>
      <c r="C25" s="85"/>
      <c r="D25" s="85"/>
      <c r="E25" s="85"/>
      <c r="F25" s="105"/>
      <c r="G25" s="61"/>
      <c r="H25" s="120" t="s">
        <v>122</v>
      </c>
      <c r="I25" s="104"/>
      <c r="J25" s="104"/>
      <c r="K25" s="104"/>
      <c r="L25" s="104"/>
    </row>
    <row r="26" spans="2:12" ht="10.5">
      <c r="B26" s="85" t="s">
        <v>91</v>
      </c>
      <c r="C26" s="85"/>
      <c r="D26" s="85"/>
      <c r="E26" s="85"/>
      <c r="F26" s="85"/>
      <c r="G26" s="39"/>
      <c r="H26" s="74" t="s">
        <v>123</v>
      </c>
      <c r="I26" s="9" t="s">
        <v>191</v>
      </c>
      <c r="J26" s="8">
        <f>INDEX(Дополнит!F:I,MATCH($H:$H,Дополнит!F:F,0),2)</f>
        <v>66957.92</v>
      </c>
      <c r="K26" s="52">
        <f>INDEX(Дополнит!F:I,MATCH($H:$H,Дополнит!F:F,0),4)</f>
        <v>1.407</v>
      </c>
      <c r="L26" s="64">
        <f>INDEX(Дополнит!F:I,MATCH($H:$H,Дополнит!F:F,0),3)</f>
        <v>439.84910339999993</v>
      </c>
    </row>
    <row r="27" spans="2:12" ht="11.25" thickBot="1">
      <c r="B27" s="2"/>
      <c r="C27" s="10"/>
      <c r="D27" s="50"/>
      <c r="E27" s="11"/>
      <c r="F27" s="51"/>
      <c r="G27" s="39"/>
      <c r="H27" s="120" t="s">
        <v>124</v>
      </c>
      <c r="I27" s="104"/>
      <c r="J27" s="104"/>
      <c r="K27" s="104"/>
      <c r="L27" s="104"/>
    </row>
    <row r="28" spans="1:12" ht="11.25" thickBot="1">
      <c r="A28" s="79" t="s">
        <v>67</v>
      </c>
      <c r="B28" s="72"/>
      <c r="C28" s="72"/>
      <c r="D28" s="72"/>
      <c r="E28" s="72"/>
      <c r="F28" s="73"/>
      <c r="G28" s="61"/>
      <c r="H28" s="74" t="s">
        <v>125</v>
      </c>
      <c r="I28" s="9" t="s">
        <v>191</v>
      </c>
      <c r="J28" s="8">
        <f>INDEX(Дополнит!F:I,MATCH($H:$H,Дополнит!F:F,0),2)</f>
        <v>67354.4</v>
      </c>
      <c r="K28" s="52">
        <f>INDEX(Дополнит!F:I,MATCH($H:$H,Дополнит!F:F,0),4)</f>
        <v>1.407</v>
      </c>
      <c r="L28" s="64">
        <f>INDEX(Дополнит!F:I,MATCH($H:$H,Дополнит!F:F,0),3)</f>
        <v>427.0491034</v>
      </c>
    </row>
    <row r="29" spans="2:12" ht="10.5">
      <c r="B29" s="116" t="s">
        <v>161</v>
      </c>
      <c r="C29" s="60"/>
      <c r="D29" s="50"/>
      <c r="E29" s="11"/>
      <c r="F29" s="51"/>
      <c r="G29" s="61"/>
      <c r="H29" s="85" t="s">
        <v>175</v>
      </c>
      <c r="I29" s="85"/>
      <c r="J29" s="85"/>
      <c r="K29" s="85"/>
      <c r="L29" s="85"/>
    </row>
    <row r="30" spans="2:12" ht="10.5" customHeight="1">
      <c r="B30" s="74" t="s">
        <v>128</v>
      </c>
      <c r="C30" s="9" t="s">
        <v>56</v>
      </c>
      <c r="D30" s="8">
        <f>INDEX(Дополнит!F:I,MATCH($B:$B,Дополнит!F:F,0),2)</f>
        <v>18673.499999999996</v>
      </c>
      <c r="E30" s="52">
        <f>INDEX(Дополнит!F:I,MATCH($B:$B,Дополнит!F:F,0),4)</f>
        <v>0.206</v>
      </c>
      <c r="F30" s="53">
        <f>INDEX(Дополнит!F:I,MATCH($B:$B,Дополнит!F:F,0),3)</f>
        <v>59.65</v>
      </c>
      <c r="G30" s="61"/>
      <c r="H30" s="85" t="s">
        <v>186</v>
      </c>
      <c r="I30" s="85"/>
      <c r="J30" s="85"/>
      <c r="K30" s="85"/>
      <c r="L30" s="85"/>
    </row>
    <row r="31" spans="2:12" ht="10.5">
      <c r="B31" s="116" t="s">
        <v>162</v>
      </c>
      <c r="C31" s="117"/>
      <c r="D31" s="121"/>
      <c r="E31" s="122"/>
      <c r="F31" s="123"/>
      <c r="G31" s="61"/>
      <c r="H31" s="85" t="s">
        <v>34</v>
      </c>
      <c r="I31" s="85"/>
      <c r="J31" s="85"/>
      <c r="K31" s="85"/>
      <c r="L31" s="85"/>
    </row>
    <row r="32" spans="2:12" ht="10.5" customHeight="1">
      <c r="B32" s="74" t="s">
        <v>129</v>
      </c>
      <c r="C32" s="9" t="s">
        <v>56</v>
      </c>
      <c r="D32" s="8">
        <f>INDEX(Дополнит!F:I,MATCH($B:$B,Дополнит!F:F,0),2)</f>
        <v>18877.64</v>
      </c>
      <c r="E32" s="52">
        <f>INDEX(Дополнит!F:I,MATCH($B:$B,Дополнит!F:F,0),4)</f>
        <v>0.206</v>
      </c>
      <c r="F32" s="53">
        <f>INDEX(Дополнит!F:I,MATCH($B:$B,Дополнит!F:F,0),3)</f>
        <v>59.65</v>
      </c>
      <c r="G32" s="61"/>
      <c r="H32" s="85" t="s">
        <v>41</v>
      </c>
      <c r="I32" s="85"/>
      <c r="J32" s="85"/>
      <c r="K32" s="85"/>
      <c r="L32" s="85"/>
    </row>
    <row r="33" spans="2:12" ht="11.25" thickBot="1">
      <c r="B33" s="85" t="s">
        <v>168</v>
      </c>
      <c r="C33" s="85"/>
      <c r="D33" s="85"/>
      <c r="E33" s="85"/>
      <c r="F33" s="130"/>
      <c r="G33" s="61"/>
      <c r="H33" s="85" t="s">
        <v>188</v>
      </c>
      <c r="I33" s="85"/>
      <c r="J33" s="85"/>
      <c r="K33" s="85"/>
      <c r="L33" s="85"/>
    </row>
    <row r="34" spans="1:12" ht="11.25" thickBot="1">
      <c r="A34" s="79" t="s">
        <v>68</v>
      </c>
      <c r="B34" s="72"/>
      <c r="C34" s="72"/>
      <c r="D34" s="72"/>
      <c r="E34" s="72"/>
      <c r="F34" s="73"/>
      <c r="G34" s="61"/>
      <c r="H34" s="85" t="s">
        <v>189</v>
      </c>
      <c r="I34" s="85"/>
      <c r="J34" s="85"/>
      <c r="K34" s="85"/>
      <c r="L34" s="85"/>
    </row>
    <row r="35" spans="2:12" ht="10.5">
      <c r="B35" s="116" t="s">
        <v>107</v>
      </c>
      <c r="C35" s="10"/>
      <c r="D35" s="50"/>
      <c r="E35" s="11"/>
      <c r="F35" s="51"/>
      <c r="G35" s="61"/>
      <c r="H35" s="85" t="s">
        <v>193</v>
      </c>
      <c r="I35" s="85"/>
      <c r="J35" s="85"/>
      <c r="K35" s="85"/>
      <c r="L35" s="85"/>
    </row>
    <row r="36" spans="2:7" ht="10.5">
      <c r="B36" s="74" t="s">
        <v>130</v>
      </c>
      <c r="C36" s="9" t="s">
        <v>57</v>
      </c>
      <c r="D36" s="8">
        <f>INDEX(Дополнит!F:I,MATCH($B:$B,Дополнит!F:F,0),2)</f>
        <v>29912.999999999996</v>
      </c>
      <c r="E36" s="52">
        <f>INDEX(Дополнит!F:I,MATCH($B:$B,Дополнит!F:F,0),4)</f>
        <v>0.374</v>
      </c>
      <c r="F36" s="53">
        <f>INDEX(Дополнит!F:I,MATCH($B:$B,Дополнит!F:F,0),3)</f>
        <v>96.8</v>
      </c>
      <c r="G36" s="61"/>
    </row>
    <row r="37" spans="2:12" ht="10.5">
      <c r="B37" s="116" t="s">
        <v>167</v>
      </c>
      <c r="C37" s="117"/>
      <c r="D37" s="121"/>
      <c r="E37" s="122"/>
      <c r="F37" s="123"/>
      <c r="G37" s="61"/>
      <c r="H37" s="103" t="s">
        <v>176</v>
      </c>
      <c r="I37" s="60"/>
      <c r="J37" s="50"/>
      <c r="K37" s="11"/>
      <c r="L37" s="65"/>
    </row>
    <row r="38" spans="2:8" ht="10.5">
      <c r="B38" s="74" t="s">
        <v>131</v>
      </c>
      <c r="C38" s="9" t="s">
        <v>57</v>
      </c>
      <c r="D38" s="8">
        <f>INDEX(Дополнит!F:I,MATCH($B:$B,Дополнит!F:F,0),2)</f>
        <v>30762.6</v>
      </c>
      <c r="E38" s="52">
        <f>INDEX(Дополнит!F:I,MATCH($B:$B,Дополнит!F:F,0),4)</f>
        <v>0.374</v>
      </c>
      <c r="F38" s="53">
        <f>INDEX(Дополнит!F:I,MATCH($B:$B,Дополнит!F:F,0),3)</f>
        <v>92.9</v>
      </c>
      <c r="G38" s="61"/>
      <c r="H38" s="120" t="s">
        <v>122</v>
      </c>
    </row>
    <row r="39" spans="2:12" ht="10.5">
      <c r="B39" s="85" t="s">
        <v>168</v>
      </c>
      <c r="C39" s="85"/>
      <c r="D39" s="85"/>
      <c r="E39" s="85"/>
      <c r="F39" s="128"/>
      <c r="G39" s="61"/>
      <c r="H39" s="74" t="s">
        <v>126</v>
      </c>
      <c r="I39" s="9" t="s">
        <v>32</v>
      </c>
      <c r="J39" s="8">
        <f>INDEX(Дополнит!F:I,MATCH($H:$H,Дополнит!F:F,0),2)</f>
        <v>99849.23999999999</v>
      </c>
      <c r="K39" s="52">
        <f>INDEX(Дополнит!F:I,MATCH($H:$H,Дополнит!F:F,0),4)</f>
        <v>2.1319999999999997</v>
      </c>
      <c r="L39" s="64">
        <f>INDEX(Дополнит!F:I,MATCH($H:$H,Дополнит!F:F,0),3)</f>
        <v>644.913955</v>
      </c>
    </row>
    <row r="40" spans="2:12" ht="10.5">
      <c r="B40" s="85" t="s">
        <v>82</v>
      </c>
      <c r="C40" s="85"/>
      <c r="D40" s="85"/>
      <c r="E40" s="85"/>
      <c r="F40" s="105"/>
      <c r="G40" s="61"/>
      <c r="H40" s="120" t="s">
        <v>124</v>
      </c>
      <c r="I40" s="60"/>
      <c r="J40" s="50"/>
      <c r="K40" s="11"/>
      <c r="L40" s="65"/>
    </row>
    <row r="41" spans="2:12" ht="10.5">
      <c r="B41" s="85" t="s">
        <v>83</v>
      </c>
      <c r="C41" s="85"/>
      <c r="D41" s="85"/>
      <c r="E41" s="85"/>
      <c r="F41" s="105"/>
      <c r="H41" s="74" t="s">
        <v>127</v>
      </c>
      <c r="I41" s="9" t="s">
        <v>32</v>
      </c>
      <c r="J41" s="8">
        <f>INDEX(Дополнит!F:I,MATCH($H:$H,Дополнит!F:F,0),2)</f>
        <v>100443.95999999999</v>
      </c>
      <c r="K41" s="52">
        <f>INDEX(Дополнит!F:I,MATCH($H:$H,Дополнит!F:F,0),4)</f>
        <v>2.1319999999999997</v>
      </c>
      <c r="L41" s="64">
        <f>INDEX(Дополнит!F:I,MATCH($H:$H,Дополнит!F:F,0),3)</f>
        <v>625.7139549999999</v>
      </c>
    </row>
    <row r="42" spans="2:12" ht="11.25" thickBot="1">
      <c r="B42" s="126" t="s">
        <v>81</v>
      </c>
      <c r="C42" s="126"/>
      <c r="D42" s="126"/>
      <c r="E42" s="126"/>
      <c r="F42" s="127"/>
      <c r="H42" s="85"/>
      <c r="I42" s="85"/>
      <c r="J42" s="85"/>
      <c r="K42" s="85"/>
      <c r="L42" s="85"/>
    </row>
    <row r="43" spans="1:12" ht="11.25" thickBot="1">
      <c r="A43" s="79" t="s">
        <v>69</v>
      </c>
      <c r="B43" s="72"/>
      <c r="C43" s="72"/>
      <c r="D43" s="72"/>
      <c r="E43" s="72"/>
      <c r="F43" s="73"/>
      <c r="H43" s="85" t="s">
        <v>175</v>
      </c>
      <c r="I43" s="85"/>
      <c r="J43" s="85"/>
      <c r="K43" s="85"/>
      <c r="L43" s="85"/>
    </row>
    <row r="44" spans="2:12" ht="10.5">
      <c r="B44" s="116" t="s">
        <v>107</v>
      </c>
      <c r="C44" s="10"/>
      <c r="D44" s="50"/>
      <c r="E44" s="11"/>
      <c r="F44" s="51"/>
      <c r="H44" s="85" t="s">
        <v>186</v>
      </c>
      <c r="I44" s="85"/>
      <c r="J44" s="85"/>
      <c r="K44" s="85"/>
      <c r="L44" s="85"/>
    </row>
    <row r="45" spans="2:12" ht="10.5" customHeight="1">
      <c r="B45" s="74" t="s">
        <v>132</v>
      </c>
      <c r="C45" s="9" t="s">
        <v>60</v>
      </c>
      <c r="D45" s="8">
        <f>INDEX(Дополнит!F:I,MATCH($B:$B,Дополнит!F:F,0),2)</f>
        <v>38986.02</v>
      </c>
      <c r="E45" s="52">
        <f>INDEX(Дополнит!F:I,MATCH($B:$B,Дополнит!F:F,0),4)</f>
        <v>0.477</v>
      </c>
      <c r="F45" s="53">
        <f>INDEX(Дополнит!F:I,MATCH($B:$B,Дополнит!F:F,0),3)</f>
        <v>140.9</v>
      </c>
      <c r="H45" s="85" t="s">
        <v>34</v>
      </c>
      <c r="I45" s="85"/>
      <c r="J45" s="85"/>
      <c r="K45" s="85"/>
      <c r="L45" s="85"/>
    </row>
    <row r="46" spans="2:12" ht="10.5" customHeight="1">
      <c r="B46" s="116" t="s">
        <v>167</v>
      </c>
      <c r="C46" s="117"/>
      <c r="D46" s="121"/>
      <c r="E46" s="122"/>
      <c r="F46" s="123"/>
      <c r="H46" s="85" t="s">
        <v>41</v>
      </c>
      <c r="I46" s="85"/>
      <c r="J46" s="85"/>
      <c r="K46" s="85"/>
      <c r="L46" s="85"/>
    </row>
    <row r="47" spans="2:12" ht="10.5" customHeight="1">
      <c r="B47" s="74" t="s">
        <v>133</v>
      </c>
      <c r="C47" s="9" t="s">
        <v>60</v>
      </c>
      <c r="D47" s="8">
        <f>INDEX(Дополнит!F:I,MATCH($B:$B,Дополнит!F:F,0),2)</f>
        <v>40516.479999999996</v>
      </c>
      <c r="E47" s="52">
        <f>INDEX(Дополнит!F:I,MATCH($B:$B,Дополнит!F:F,0),4)</f>
        <v>0.477</v>
      </c>
      <c r="F47" s="53">
        <f>INDEX(Дополнит!F:I,MATCH($B:$B,Дополнит!F:F,0),3)</f>
        <v>133.1</v>
      </c>
      <c r="H47" s="85" t="s">
        <v>42</v>
      </c>
      <c r="I47" s="85"/>
      <c r="J47" s="85"/>
      <c r="K47" s="85"/>
      <c r="L47" s="85"/>
    </row>
    <row r="48" spans="2:12" ht="10.5" customHeight="1">
      <c r="B48" s="85" t="s">
        <v>168</v>
      </c>
      <c r="C48" s="85"/>
      <c r="D48" s="85"/>
      <c r="E48" s="85"/>
      <c r="F48" s="128"/>
      <c r="H48" s="85" t="s">
        <v>38</v>
      </c>
      <c r="I48" s="85"/>
      <c r="J48" s="85"/>
      <c r="K48" s="85"/>
      <c r="L48" s="85"/>
    </row>
    <row r="49" spans="2:12" ht="10.5">
      <c r="B49" s="85" t="s">
        <v>82</v>
      </c>
      <c r="C49" s="85"/>
      <c r="D49" s="85"/>
      <c r="E49" s="85"/>
      <c r="F49" s="105"/>
      <c r="H49" s="85" t="s">
        <v>195</v>
      </c>
      <c r="I49" s="85"/>
      <c r="J49" s="85"/>
      <c r="K49" s="85"/>
      <c r="L49" s="85"/>
    </row>
    <row r="50" spans="2:12" ht="10.5">
      <c r="B50" s="85" t="s">
        <v>83</v>
      </c>
      <c r="C50" s="85"/>
      <c r="D50" s="85"/>
      <c r="E50" s="85"/>
      <c r="F50" s="105"/>
      <c r="H50" s="85" t="s">
        <v>194</v>
      </c>
      <c r="I50" s="85"/>
      <c r="J50" s="85"/>
      <c r="K50" s="85"/>
      <c r="L50" s="85"/>
    </row>
    <row r="51" spans="2:6" ht="10.5">
      <c r="B51" s="126" t="s">
        <v>81</v>
      </c>
      <c r="C51" s="126"/>
      <c r="D51" s="126"/>
      <c r="E51" s="126"/>
      <c r="F51" s="127"/>
    </row>
    <row r="52" spans="2:6" ht="11.25" thickBot="1">
      <c r="B52" s="2"/>
      <c r="C52" s="10"/>
      <c r="D52" s="50"/>
      <c r="E52" s="11"/>
      <c r="F52" s="51"/>
    </row>
    <row r="53" spans="1:12" ht="10.5" thickBot="1">
      <c r="A53" s="72" t="s">
        <v>64</v>
      </c>
      <c r="B53" s="72"/>
      <c r="C53" s="72"/>
      <c r="D53" s="72"/>
      <c r="E53" s="72"/>
      <c r="F53" s="73"/>
      <c r="G53" s="72" t="s">
        <v>47</v>
      </c>
      <c r="H53" s="72"/>
      <c r="I53" s="72"/>
      <c r="J53" s="72"/>
      <c r="K53" s="72"/>
      <c r="L53" s="72"/>
    </row>
    <row r="54" spans="2:12" ht="10.5">
      <c r="B54" s="116" t="s">
        <v>107</v>
      </c>
      <c r="C54" s="60"/>
      <c r="D54" s="50"/>
      <c r="E54" s="11"/>
      <c r="F54" s="51"/>
      <c r="G54" s="61"/>
      <c r="H54" s="2"/>
      <c r="I54" s="10"/>
      <c r="J54" s="50"/>
      <c r="K54" s="11"/>
      <c r="L54" s="65"/>
    </row>
    <row r="55" spans="2:12" ht="10.5">
      <c r="B55" s="74" t="s">
        <v>134</v>
      </c>
      <c r="C55" s="9" t="s">
        <v>65</v>
      </c>
      <c r="D55" s="8">
        <f>INDEX(Дополнит!F:I,MATCH($B:$B,Дополнит!F:F,0),2)</f>
        <v>18487.059999999998</v>
      </c>
      <c r="E55" s="52">
        <f>INDEX(Дополнит!F:I,MATCH($B:$B,Дополнит!F:F,0),4)</f>
        <v>0.20299999999999999</v>
      </c>
      <c r="F55" s="53">
        <f>INDEX(Дополнит!F:I,MATCH($B:$B,Дополнит!F:F,0),3)</f>
        <v>47.55</v>
      </c>
      <c r="G55" s="61"/>
      <c r="H55" s="74" t="s">
        <v>138</v>
      </c>
      <c r="I55" s="9" t="s">
        <v>51</v>
      </c>
      <c r="J55" s="8">
        <f>INDEX(Дополнит!F:I,MATCH($H:$H,Дополнит!F:F,0),2)</f>
        <v>6763.759999999999</v>
      </c>
      <c r="K55" s="52">
        <f>INDEX(Дополнит!F:I,MATCH($H:$H,Дополнит!F:F,0),4)</f>
        <v>0.068</v>
      </c>
      <c r="L55" s="64">
        <f>INDEX(Дополнит!F:I,MATCH($H:$H,Дополнит!F:F,0),3)</f>
        <v>30.695697000000003</v>
      </c>
    </row>
    <row r="56" spans="2:12" ht="10.5">
      <c r="B56" s="116" t="s">
        <v>167</v>
      </c>
      <c r="C56" s="117"/>
      <c r="D56" s="121"/>
      <c r="E56" s="122"/>
      <c r="F56" s="123"/>
      <c r="G56" s="61"/>
      <c r="H56" s="62"/>
      <c r="I56" s="60"/>
      <c r="J56" s="50"/>
      <c r="K56" s="11"/>
      <c r="L56" s="65"/>
    </row>
    <row r="57" spans="2:12" ht="10.5">
      <c r="B57" s="74" t="s">
        <v>135</v>
      </c>
      <c r="C57" s="9" t="s">
        <v>65</v>
      </c>
      <c r="D57" s="8">
        <f>INDEX(Дополнит!F:I,MATCH($B:$B,Дополнит!F:F,0),2)</f>
        <v>19403.92</v>
      </c>
      <c r="E57" s="52">
        <f>INDEX(Дополнит!F:I,MATCH($B:$B,Дополнит!F:F,0),4)</f>
        <v>0.20299999999999999</v>
      </c>
      <c r="F57" s="53">
        <f>INDEX(Дополнит!F:I,MATCH($B:$B,Дополнит!F:F,0),3)</f>
        <v>61.15</v>
      </c>
      <c r="G57" s="61"/>
      <c r="H57" s="85" t="s">
        <v>48</v>
      </c>
      <c r="I57" s="85"/>
      <c r="J57" s="85"/>
      <c r="K57" s="85"/>
      <c r="L57" s="85"/>
    </row>
    <row r="58" spans="2:12" ht="10.5">
      <c r="B58" s="85" t="s">
        <v>168</v>
      </c>
      <c r="C58" s="85"/>
      <c r="D58" s="85"/>
      <c r="E58" s="85"/>
      <c r="F58" s="128"/>
      <c r="G58" s="61"/>
      <c r="H58" s="85" t="s">
        <v>180</v>
      </c>
      <c r="I58" s="85"/>
      <c r="J58" s="85"/>
      <c r="K58" s="85"/>
      <c r="L58" s="85"/>
    </row>
    <row r="59" spans="2:12" ht="10.5">
      <c r="B59" s="85" t="s">
        <v>82</v>
      </c>
      <c r="C59" s="85"/>
      <c r="D59" s="85"/>
      <c r="E59" s="85"/>
      <c r="F59" s="105"/>
      <c r="G59" s="61"/>
      <c r="H59" s="85" t="s">
        <v>49</v>
      </c>
      <c r="I59" s="85"/>
      <c r="J59" s="85"/>
      <c r="K59" s="85"/>
      <c r="L59" s="85"/>
    </row>
    <row r="60" spans="2:12" ht="10.5">
      <c r="B60" s="85" t="s">
        <v>83</v>
      </c>
      <c r="C60" s="85"/>
      <c r="D60" s="85"/>
      <c r="E60" s="85"/>
      <c r="F60" s="105"/>
      <c r="G60" s="61"/>
      <c r="H60" s="85"/>
      <c r="I60" s="85"/>
      <c r="J60" s="85"/>
      <c r="K60" s="85"/>
      <c r="L60" s="85"/>
    </row>
    <row r="61" spans="2:12" ht="11.25" thickBot="1">
      <c r="B61" s="126" t="s">
        <v>81</v>
      </c>
      <c r="C61" s="126"/>
      <c r="D61" s="126"/>
      <c r="E61" s="126"/>
      <c r="F61" s="127"/>
      <c r="G61" s="61"/>
      <c r="H61" s="2"/>
      <c r="I61" s="10"/>
      <c r="J61" s="50"/>
      <c r="K61" s="11"/>
      <c r="L61" s="65"/>
    </row>
    <row r="62" spans="1:12" ht="10.5" thickBot="1">
      <c r="A62" s="72" t="s">
        <v>62</v>
      </c>
      <c r="B62" s="72"/>
      <c r="C62" s="72"/>
      <c r="D62" s="72"/>
      <c r="E62" s="72"/>
      <c r="F62" s="73"/>
      <c r="G62" s="72" t="s">
        <v>73</v>
      </c>
      <c r="H62" s="72"/>
      <c r="I62" s="72"/>
      <c r="J62" s="72"/>
      <c r="K62" s="72"/>
      <c r="L62" s="72"/>
    </row>
    <row r="63" spans="2:12" ht="10.5">
      <c r="B63" s="116" t="s">
        <v>107</v>
      </c>
      <c r="C63" s="10"/>
      <c r="D63" s="50"/>
      <c r="E63" s="11"/>
      <c r="F63" s="106"/>
      <c r="G63" s="61"/>
      <c r="H63" s="103"/>
      <c r="I63" s="60"/>
      <c r="J63" s="50"/>
      <c r="K63" s="11"/>
      <c r="L63" s="65"/>
    </row>
    <row r="64" spans="2:12" ht="10.5" customHeight="1">
      <c r="B64" s="74" t="s">
        <v>136</v>
      </c>
      <c r="C64" s="9" t="s">
        <v>63</v>
      </c>
      <c r="D64" s="8">
        <f>INDEX(Дополнит!F:I,MATCH($B:$B,Дополнит!F:F,0),2)</f>
        <v>45040.6</v>
      </c>
      <c r="E64" s="52">
        <f>INDEX(Дополнит!F:I,MATCH($B:$B,Дополнит!F:F,0),4)</f>
        <v>0.438</v>
      </c>
      <c r="F64" s="53">
        <f>INDEX(Дополнит!F:I,MATCH($B:$B,Дополнит!F:F,0),3)</f>
        <v>130.9</v>
      </c>
      <c r="G64" s="61"/>
      <c r="H64" s="103"/>
      <c r="I64" s="60"/>
      <c r="J64" s="50"/>
      <c r="K64" s="11"/>
      <c r="L64" s="65"/>
    </row>
    <row r="65" spans="2:12" ht="10.5">
      <c r="B65" s="116" t="s">
        <v>167</v>
      </c>
      <c r="C65" s="117"/>
      <c r="D65" s="121"/>
      <c r="E65" s="122"/>
      <c r="F65" s="123"/>
      <c r="G65" s="61"/>
      <c r="H65" s="74" t="s">
        <v>140</v>
      </c>
      <c r="I65" s="9" t="s">
        <v>66</v>
      </c>
      <c r="J65" s="8">
        <f>INDEX(Дополнит!F:I,MATCH($H:$H,Дополнит!F:F,0),2)</f>
        <v>11153.359999999999</v>
      </c>
      <c r="K65" s="52">
        <f>INDEX(Дополнит!F:I,MATCH($H:$H,Дополнит!F:F,0),4)</f>
        <v>0.081</v>
      </c>
      <c r="L65" s="64">
        <f>INDEX(Дополнит!F:I,MATCH($H:$H,Дополнит!F:F,0),3)</f>
        <v>30.1</v>
      </c>
    </row>
    <row r="66" spans="2:12" ht="10.5" customHeight="1">
      <c r="B66" s="74" t="s">
        <v>137</v>
      </c>
      <c r="C66" s="9" t="s">
        <v>63</v>
      </c>
      <c r="D66" s="143">
        <f>INDEX(Дополнит!F:I,MATCH($B:$B,Дополнит!F:F,0),2)</f>
        <v>47680.259999999995</v>
      </c>
      <c r="E66" s="52">
        <f>INDEX(Дополнит!F:I,MATCH($B:$B,Дополнит!F:F,0),4)</f>
        <v>0.438</v>
      </c>
      <c r="F66" s="53">
        <f>INDEX(Дополнит!F:I,MATCH($B:$B,Дополнит!F:F,0),3)</f>
        <v>115</v>
      </c>
      <c r="G66" s="61"/>
      <c r="H66" s="62"/>
      <c r="I66" s="60"/>
      <c r="J66" s="50"/>
      <c r="K66" s="11"/>
      <c r="L66" s="65"/>
    </row>
    <row r="67" spans="2:12" ht="10.5">
      <c r="B67" s="85" t="s">
        <v>170</v>
      </c>
      <c r="C67" s="85"/>
      <c r="D67" s="85"/>
      <c r="E67" s="85"/>
      <c r="F67" s="105"/>
      <c r="G67" s="61"/>
      <c r="H67" s="85" t="s">
        <v>177</v>
      </c>
      <c r="I67" s="85"/>
      <c r="J67" s="85"/>
      <c r="K67" s="85"/>
      <c r="L67" s="85"/>
    </row>
    <row r="68" spans="2:12" ht="10.5">
      <c r="B68" s="85" t="s">
        <v>171</v>
      </c>
      <c r="C68" s="85"/>
      <c r="D68" s="85"/>
      <c r="E68" s="85"/>
      <c r="F68" s="105"/>
      <c r="G68" s="61"/>
      <c r="H68" s="85" t="s">
        <v>178</v>
      </c>
      <c r="I68" s="85"/>
      <c r="J68" s="85"/>
      <c r="K68" s="85"/>
      <c r="L68" s="85"/>
    </row>
    <row r="69" spans="2:12" ht="11.25" thickBot="1">
      <c r="B69" s="85" t="s">
        <v>169</v>
      </c>
      <c r="C69" s="85"/>
      <c r="D69" s="85"/>
      <c r="E69" s="85"/>
      <c r="F69" s="105"/>
      <c r="G69" s="61"/>
      <c r="H69" s="103"/>
      <c r="I69" s="60"/>
      <c r="J69" s="50"/>
      <c r="K69" s="11"/>
      <c r="L69" s="65"/>
    </row>
    <row r="70" spans="1:12" ht="10.5" thickBot="1">
      <c r="A70" s="72" t="s">
        <v>74</v>
      </c>
      <c r="B70" s="72"/>
      <c r="C70" s="72"/>
      <c r="D70" s="72"/>
      <c r="E70" s="72"/>
      <c r="F70" s="73"/>
      <c r="G70" s="72" t="s">
        <v>80</v>
      </c>
      <c r="H70" s="72"/>
      <c r="I70" s="72"/>
      <c r="J70" s="72"/>
      <c r="K70" s="72"/>
      <c r="L70" s="72"/>
    </row>
    <row r="71" spans="2:12" ht="10.5">
      <c r="B71" s="2"/>
      <c r="C71" s="10"/>
      <c r="D71" s="50"/>
      <c r="E71" s="11"/>
      <c r="F71" s="51"/>
      <c r="H71" s="103"/>
      <c r="I71" s="60"/>
      <c r="J71" s="50"/>
      <c r="K71" s="11"/>
      <c r="L71" s="65"/>
    </row>
    <row r="72" spans="2:12" ht="10.5">
      <c r="B72" s="74" t="s">
        <v>75</v>
      </c>
      <c r="C72" s="9" t="s">
        <v>76</v>
      </c>
      <c r="D72" s="8">
        <f>INDEX(Дополнит!F:I,MATCH($B:$B,Дополнит!F:F,0),2)</f>
        <v>8579.78</v>
      </c>
      <c r="E72" s="52">
        <f>INDEX(Дополнит!F:I,MATCH($B:$B,Дополнит!F:F,0),4)</f>
        <v>0.127</v>
      </c>
      <c r="F72" s="53">
        <f>INDEX(Дополнит!F:I,MATCH($B:$B,Дополнит!F:F,0),3)</f>
        <v>18.3</v>
      </c>
      <c r="H72" s="74" t="s">
        <v>139</v>
      </c>
      <c r="I72" s="9" t="s">
        <v>78</v>
      </c>
      <c r="J72" s="8">
        <f>INDEX(Дополнит!F:I,MATCH($H:$H,Дополнит!F:F,0),2)</f>
        <v>2376.52</v>
      </c>
      <c r="K72" s="52">
        <f>INDEX(Дополнит!F:I,MATCH($H:$H,Дополнит!F:F,0),4)</f>
        <v>0.014</v>
      </c>
      <c r="L72" s="64">
        <f>INDEX(Дополнит!F:I,MATCH($H:$H,Дополнит!F:F,0),3)</f>
        <v>4.7</v>
      </c>
    </row>
    <row r="73" spans="2:12" ht="10.5">
      <c r="B73" s="2"/>
      <c r="C73" s="10"/>
      <c r="D73" s="50"/>
      <c r="E73" s="11"/>
      <c r="F73" s="51"/>
      <c r="G73" s="61"/>
      <c r="H73" s="103"/>
      <c r="I73" s="60"/>
      <c r="J73" s="50"/>
      <c r="K73" s="11"/>
      <c r="L73" s="65"/>
    </row>
    <row r="74" spans="2:12" ht="10.5">
      <c r="B74" s="85" t="s">
        <v>77</v>
      </c>
      <c r="C74" s="108"/>
      <c r="D74" s="109"/>
      <c r="E74" s="110"/>
      <c r="F74" s="111"/>
      <c r="H74" s="85" t="s">
        <v>179</v>
      </c>
      <c r="I74" s="85"/>
      <c r="J74" s="85"/>
      <c r="K74" s="85"/>
      <c r="L74" s="85"/>
    </row>
    <row r="75" spans="2:12" ht="10.5">
      <c r="B75" s="85" t="s">
        <v>172</v>
      </c>
      <c r="C75" s="108"/>
      <c r="D75" s="109"/>
      <c r="E75" s="110"/>
      <c r="F75" s="111"/>
      <c r="H75" s="85" t="s">
        <v>79</v>
      </c>
      <c r="I75" s="85"/>
      <c r="J75" s="85"/>
      <c r="K75" s="85"/>
      <c r="L75" s="85"/>
    </row>
    <row r="76" spans="1:12" ht="11.25" thickBot="1">
      <c r="A76" s="115"/>
      <c r="B76" s="2"/>
      <c r="C76" s="10"/>
      <c r="D76" s="50"/>
      <c r="E76" s="11"/>
      <c r="F76" s="107"/>
      <c r="H76" s="103"/>
      <c r="I76" s="60"/>
      <c r="J76" s="50"/>
      <c r="K76" s="11"/>
      <c r="L76" s="65"/>
    </row>
    <row r="77" spans="1:12" ht="11.25" thickTop="1">
      <c r="A77" s="40" t="s">
        <v>182</v>
      </c>
      <c r="B77" s="99"/>
      <c r="C77" s="99"/>
      <c r="D77" s="100"/>
      <c r="E77" s="101"/>
      <c r="F77" s="102"/>
      <c r="G77" s="90" t="s">
        <v>20</v>
      </c>
      <c r="H77" s="91"/>
      <c r="I77" s="91"/>
      <c r="J77" s="92"/>
      <c r="K77" s="93"/>
      <c r="L77" s="94"/>
    </row>
    <row r="78" spans="1:12" ht="10.5">
      <c r="A78" s="40" t="s">
        <v>190</v>
      </c>
      <c r="B78" s="43"/>
      <c r="C78" s="43"/>
      <c r="D78" s="44"/>
      <c r="E78" s="45"/>
      <c r="F78" s="58"/>
      <c r="H78" s="84" t="s">
        <v>114</v>
      </c>
      <c r="I78" s="119" t="s">
        <v>115</v>
      </c>
      <c r="J78" s="46"/>
      <c r="K78" s="57"/>
      <c r="L78" s="66"/>
    </row>
    <row r="79" spans="1:12" ht="10.5">
      <c r="A79" s="40" t="s">
        <v>183</v>
      </c>
      <c r="B79" s="43"/>
      <c r="C79" s="43"/>
      <c r="D79" s="44"/>
      <c r="E79" s="45"/>
      <c r="F79" s="58"/>
      <c r="H79" s="84" t="s">
        <v>117</v>
      </c>
      <c r="I79" s="119" t="s">
        <v>116</v>
      </c>
      <c r="J79" s="46"/>
      <c r="L79" s="66"/>
    </row>
    <row r="80" spans="1:12" ht="10.5">
      <c r="A80" s="40" t="s">
        <v>92</v>
      </c>
      <c r="B80" s="43"/>
      <c r="C80" s="43"/>
      <c r="D80" s="44"/>
      <c r="E80" s="45"/>
      <c r="F80" s="58"/>
      <c r="H80" s="84" t="s">
        <v>141</v>
      </c>
      <c r="I80" s="119" t="s">
        <v>181</v>
      </c>
      <c r="J80" s="56"/>
      <c r="K80" s="57"/>
      <c r="L80" s="66"/>
    </row>
    <row r="81" spans="1:12" ht="10.5">
      <c r="A81" s="40" t="s">
        <v>89</v>
      </c>
      <c r="B81" s="43"/>
      <c r="C81" s="43"/>
      <c r="D81" s="44"/>
      <c r="E81" s="45"/>
      <c r="F81" s="58"/>
      <c r="I81" s="12"/>
      <c r="J81" s="54"/>
      <c r="K81" s="57"/>
      <c r="L81" s="66"/>
    </row>
    <row r="82" spans="1:12" ht="10.5">
      <c r="A82" s="40" t="s">
        <v>90</v>
      </c>
      <c r="B82" s="40"/>
      <c r="C82" s="40"/>
      <c r="D82" s="41"/>
      <c r="E82" s="42"/>
      <c r="F82" s="59"/>
      <c r="I82" s="12"/>
      <c r="K82" s="55"/>
      <c r="L82" s="129"/>
    </row>
    <row r="83" spans="1:12" ht="11.25" thickBot="1">
      <c r="A83" s="40"/>
      <c r="B83" s="40"/>
      <c r="C83" s="40"/>
      <c r="D83" s="41"/>
      <c r="E83" s="42"/>
      <c r="F83" s="59"/>
      <c r="H83" s="61"/>
      <c r="I83" s="61"/>
      <c r="J83" s="61"/>
      <c r="K83" s="61"/>
      <c r="L83" s="61"/>
    </row>
    <row r="84" spans="1:12" ht="12" thickBot="1" thickTop="1">
      <c r="A84" s="114" t="str">
        <f>IF(Экспорт," ",IF(Дилер,Текст_для_доллара_1,Текст_для_рублей_1))</f>
        <v>Цены указаны со склада в Москве с учетом НДС.</v>
      </c>
      <c r="B84" s="86"/>
      <c r="C84" s="86"/>
      <c r="D84" s="87"/>
      <c r="E84" s="88"/>
      <c r="F84" s="89"/>
      <c r="G84" s="81"/>
      <c r="H84" s="80"/>
      <c r="I84" s="81"/>
      <c r="J84" s="80"/>
      <c r="K84" s="82" t="s">
        <v>14</v>
      </c>
      <c r="L84" s="83" t="s">
        <v>72</v>
      </c>
    </row>
    <row r="85" ht="11.25" thickTop="1"/>
  </sheetData>
  <sheetProtection/>
  <printOptions horizontalCentered="1"/>
  <pageMargins left="0.2755905511811024" right="0.2755905511811024" top="0.2362204724409449" bottom="0.2362204724409449" header="0.2362204724409449" footer="0.2362204724409449"/>
  <pageSetup blackAndWhite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Камбио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серия SELENA</dc:title>
  <dc:subject>Розничный Прайс-лист</dc:subject>
  <dc:creator>Serge VOL</dc:creator>
  <cp:keywords/>
  <dc:description>Дата последнего обновления цен 28-03-2003.</dc:description>
  <cp:lastModifiedBy>Пользователь</cp:lastModifiedBy>
  <cp:lastPrinted>2010-12-22T09:10:28Z</cp:lastPrinted>
  <dcterms:created xsi:type="dcterms:W3CDTF">1997-05-02T09:28:21Z</dcterms:created>
  <dcterms:modified xsi:type="dcterms:W3CDTF">2012-06-09T09:56:59Z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20A16FE">
    <vt:lpwstr/>
  </property>
  <property fmtid="{D5CDD505-2E9C-101B-9397-08002B2CF9AE}" pid="19" name="IVID17541A01">
    <vt:lpwstr/>
  </property>
  <property fmtid="{D5CDD505-2E9C-101B-9397-08002B2CF9AE}" pid="20" name="IVIDB3114CF">
    <vt:lpwstr/>
  </property>
  <property fmtid="{D5CDD505-2E9C-101B-9397-08002B2CF9AE}" pid="21" name="IVID13411806">
    <vt:lpwstr/>
  </property>
  <property fmtid="{D5CDD505-2E9C-101B-9397-08002B2CF9AE}" pid="22" name="IVID32311904">
    <vt:lpwstr/>
  </property>
  <property fmtid="{D5CDD505-2E9C-101B-9397-08002B2CF9AE}" pid="23" name="IVID2D5416FD">
    <vt:lpwstr/>
  </property>
  <property fmtid="{D5CDD505-2E9C-101B-9397-08002B2CF9AE}" pid="24" name="IVID404811FD">
    <vt:lpwstr/>
  </property>
  <property fmtid="{D5CDD505-2E9C-101B-9397-08002B2CF9AE}" pid="25" name="IVID30662ACC">
    <vt:lpwstr/>
  </property>
  <property fmtid="{D5CDD505-2E9C-101B-9397-08002B2CF9AE}" pid="26" name="IVID64558CE2">
    <vt:lpwstr/>
  </property>
  <property fmtid="{D5CDD505-2E9C-101B-9397-08002B2CF9AE}" pid="27" name="IVIDDC0691B3">
    <vt:lpwstr/>
  </property>
  <property fmtid="{D5CDD505-2E9C-101B-9397-08002B2CF9AE}" pid="28" name="_AdHocReviewCycleID">
    <vt:i4>2021534457</vt:i4>
  </property>
  <property fmtid="{D5CDD505-2E9C-101B-9397-08002B2CF9AE}" pid="29" name="_EmailSubject">
    <vt:lpwstr>HOLIDAY - Новые версии прайс-листов</vt:lpwstr>
  </property>
  <property fmtid="{D5CDD505-2E9C-101B-9397-08002B2CF9AE}" pid="30" name="_AuthorEmail">
    <vt:lpwstr>SergeVOL@kambio.com</vt:lpwstr>
  </property>
  <property fmtid="{D5CDD505-2E9C-101B-9397-08002B2CF9AE}" pid="31" name="_AuthorEmailDisplayName">
    <vt:lpwstr>Воложанин Сергей</vt:lpwstr>
  </property>
  <property fmtid="{D5CDD505-2E9C-101B-9397-08002B2CF9AE}" pid="32" name="_PreviousAdHocReviewCycleID">
    <vt:i4>530436653</vt:i4>
  </property>
  <property fmtid="{D5CDD505-2E9C-101B-9397-08002B2CF9AE}" pid="33" name="_ReviewingToolsShownOnce">
    <vt:lpwstr/>
  </property>
</Properties>
</file>