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600" windowHeight="11420" activeTab="1"/>
  </bookViews>
  <sheets>
    <sheet name="Дополнит" sheetId="1" r:id="rId1"/>
    <sheet name="Charisma 1" sheetId="2" r:id="rId2"/>
    <sheet name="Charisma 2" sheetId="3" r:id="rId3"/>
    <sheet name="Charisma 3" sheetId="4" r:id="rId4"/>
  </sheets>
  <externalReferences>
    <externalReference r:id="rId7"/>
  </externalReferences>
  <definedNames>
    <definedName name="_xlnm._FilterDatabase" localSheetId="0" hidden="1">'Дополнит'!$F$3:$O$78</definedName>
    <definedName name="cfg" localSheetId="1" hidden="1">{"'MEX page 2'!$A$1:$L$79"}</definedName>
    <definedName name="cfg" localSheetId="2" hidden="1">{"'MEX page 2'!$A$1:$L$79"}</definedName>
    <definedName name="cfg" localSheetId="3" hidden="1">{"'MEX page 2'!$A$1:$L$79"}</definedName>
    <definedName name="cfg" localSheetId="0" hidden="1">{"'MEX page 2'!$A$1:$L$79"}</definedName>
    <definedName name="cfg" hidden="1">{"'MEX page 2'!$A$1:$L$79"}</definedName>
    <definedName name="DealersPricelist">'Дополнит'!$H$1</definedName>
    <definedName name="Discount">'Дополнит'!$B$16</definedName>
    <definedName name="DiscountMAESTRO">'[1]Дополнит'!$B$15</definedName>
    <definedName name="DiscountФригобар">'[1]Дополнит'!$B$16</definedName>
    <definedName name="DiscountЭкспорт">'Дополнит'!#REF!</definedName>
    <definedName name="HTML_CodePage" hidden="1">1251</definedName>
    <definedName name="HTML_Control" localSheetId="1" hidden="1">{"'MEX page 2'!$A$1:$L$79"}</definedName>
    <definedName name="HTML_Control" localSheetId="2" hidden="1">{"'MEX page 2'!$A$1:$L$79"}</definedName>
    <definedName name="HTML_Control" localSheetId="3" hidden="1">{"'MEX page 2'!$A$1:$L$79"}</definedName>
    <definedName name="HTML_Control" localSheetId="0" hidden="1">{"'MEX page 2'!$A$1:$L$79"}</definedName>
    <definedName name="HTML_Control" hidden="1">{"'MEX page 2'!$A$1:$L$79"}</definedName>
    <definedName name="HTML_Description" hidden="1">""</definedName>
    <definedName name="HTML_Email" hidden="1">""</definedName>
    <definedName name="HTML_Header" hidden="1">"MEX page 2"</definedName>
    <definedName name="HTML_LastUpdate" hidden="1">"14.12.96"</definedName>
    <definedName name="HTML_LineAfter" hidden="1">TRUE</definedName>
    <definedName name="HTML_LineBefore" hidden="1">TRUE</definedName>
    <definedName name="HTML_Name" hidden="1">"Serge VOL"</definedName>
    <definedName name="HTML_OBDlg2" hidden="1">TRUE</definedName>
    <definedName name="HTML_OBDlg4" hidden="1">TRUE</definedName>
    <definedName name="HTML_OS" hidden="1">0</definedName>
    <definedName name="HTML_PathFile" hidden="1">"E:\Picture for CAMBIO-MEBEL\Price-list for Shops\MyHTML2.htm"</definedName>
    <definedName name="HTML_Title" hidden="1">"Price-List with color picture"</definedName>
    <definedName name="Index">'Дополнит'!$F:$F</definedName>
    <definedName name="Index_sorted">'[1]Дополнит'!$I$2:$L$380</definedName>
    <definedName name="_xlnm.Print_Area" localSheetId="1">'Charisma 1'!$A$7:$G$86</definedName>
    <definedName name="_xlnm.Print_Area" localSheetId="2">'Charisma 2'!$A$1:$G$86</definedName>
    <definedName name="_xlnm.Print_Area" localSheetId="3">'Charisma 3'!$A$1:$I$86</definedName>
    <definedName name="WOAK.SLV">'Дополнит'!$J$3</definedName>
    <definedName name="ВАЛЮТА">'Дополнит'!$B$51</definedName>
    <definedName name="Дата_для_доллара">'Дополнит'!$A$8</definedName>
    <definedName name="Дата_прайса">'Дополнит'!$A$5</definedName>
    <definedName name="Дилер">'Дополнит'!$H$1</definedName>
    <definedName name="Курс">'Дополнит'!$B$1</definedName>
    <definedName name="НДС">'Дополнит'!$B$52</definedName>
    <definedName name="Текст_для_даты">'Дополнит'!$C$5</definedName>
    <definedName name="Текст_для_доллара">'Дополнит'!$C$8</definedName>
    <definedName name="Текст_для_доллара_1">'Дополнит'!$A$11</definedName>
    <definedName name="Текст_для_рублей_1">'Дополнит'!$A$12</definedName>
    <definedName name="Экспорт">'Дополнит'!$J$1</definedName>
  </definedNames>
  <calcPr calcMode="manual" fullCalcOnLoad="1"/>
</workbook>
</file>

<file path=xl/sharedStrings.xml><?xml version="1.0" encoding="utf-8"?>
<sst xmlns="http://schemas.openxmlformats.org/spreadsheetml/2006/main" count="322" uniqueCount="174">
  <si>
    <t>Никаких других изменений производить не рекомендуется.</t>
  </si>
  <si>
    <t>Не изменять</t>
  </si>
  <si>
    <t>Дата прайс-листа</t>
  </si>
  <si>
    <t xml:space="preserve">Цены даны на </t>
  </si>
  <si>
    <t>СКИДКА</t>
  </si>
  <si>
    <t xml:space="preserve">Дата прайс-листа  </t>
  </si>
  <si>
    <t>Возможна замена любых вышедших из строя частей мебели.</t>
  </si>
  <si>
    <t>артикул</t>
  </si>
  <si>
    <t>цена</t>
  </si>
  <si>
    <t>объем</t>
  </si>
  <si>
    <t>вес, кг</t>
  </si>
  <si>
    <t>Цены указаны со склада в Москве с учетом НДС.</t>
  </si>
  <si>
    <t>Цены указаны со склада в г. Клин (Моск. обл.) с учетом НДС.</t>
  </si>
  <si>
    <t>Курс у.е.</t>
  </si>
  <si>
    <t>руб./у.е.</t>
  </si>
  <si>
    <t>НДС</t>
  </si>
  <si>
    <t>Изделие (артикул)</t>
  </si>
  <si>
    <t>Описание</t>
  </si>
  <si>
    <t>Вес (кг)     Объем (куб.м)</t>
  </si>
  <si>
    <t xml:space="preserve">Тип отделки </t>
  </si>
  <si>
    <t>Ламинат</t>
  </si>
  <si>
    <t>Тумба мобильная с 3 ящиками</t>
  </si>
  <si>
    <t>CHST2088</t>
  </si>
  <si>
    <t>CHST1888</t>
  </si>
  <si>
    <t>CHST1688</t>
  </si>
  <si>
    <t>Габаритные размеры</t>
  </si>
  <si>
    <t>длина</t>
  </si>
  <si>
    <t>ширина</t>
  </si>
  <si>
    <t>высота</t>
  </si>
  <si>
    <t>стр.3</t>
  </si>
  <si>
    <t>Кол-во</t>
  </si>
  <si>
    <t>Вес (кг)</t>
  </si>
  <si>
    <t>Объем (куб.м)</t>
  </si>
  <si>
    <t>Шкаф высокий</t>
  </si>
  <si>
    <t>стр.1</t>
  </si>
  <si>
    <t>CHB1075</t>
  </si>
  <si>
    <t>CHFP180</t>
  </si>
  <si>
    <t>CHFP160</t>
  </si>
  <si>
    <t>CHFP140</t>
  </si>
  <si>
    <t>CHRT1075</t>
  </si>
  <si>
    <t>CH4W100</t>
  </si>
  <si>
    <t>CH2FB150</t>
  </si>
  <si>
    <t xml:space="preserve">Металлокаркас из алюминиевого профиля </t>
  </si>
  <si>
    <t>Боковая декоративная панель для столов руководителя шириной 880 мм</t>
  </si>
  <si>
    <t>Стол приставной</t>
  </si>
  <si>
    <t>Брифинг-приставка</t>
  </si>
  <si>
    <t>к столешницам входят в комплект.</t>
  </si>
  <si>
    <t>Тумба сервисная</t>
  </si>
  <si>
    <t>левая</t>
  </si>
  <si>
    <t>правая</t>
  </si>
  <si>
    <t>Фригобар</t>
  </si>
  <si>
    <t>Холодильник в комплект не входит.</t>
  </si>
  <si>
    <t>для охлаждения и хранения продуктов в офисе.</t>
  </si>
  <si>
    <t xml:space="preserve">Каркас выполнен из панелей "сотового </t>
  </si>
  <si>
    <t>Прямоугольная регулируемая опора.</t>
  </si>
  <si>
    <t>Шкаф-гардероб</t>
  </si>
  <si>
    <t>2 телескопическими вешалками для одежды.</t>
  </si>
  <si>
    <t>стр.2</t>
  </si>
  <si>
    <t>Композиция №1</t>
  </si>
  <si>
    <t>Стол руководителя</t>
  </si>
  <si>
    <t>Панели фронтальные для столов руководителя</t>
  </si>
  <si>
    <t>Панель фронтальная</t>
  </si>
  <si>
    <t>Итого:</t>
  </si>
  <si>
    <t>Композиция №2</t>
  </si>
  <si>
    <t>2880 х 2260 х 1810</t>
  </si>
  <si>
    <t>Боковая декор.панель</t>
  </si>
  <si>
    <t>для столов руководителя</t>
  </si>
  <si>
    <t>Композиция №3</t>
  </si>
  <si>
    <t xml:space="preserve">Стол руководителя </t>
  </si>
  <si>
    <t>Тумба мобильная</t>
  </si>
  <si>
    <t>с 3 ящиками</t>
  </si>
  <si>
    <t>Композиция №4</t>
  </si>
  <si>
    <t>Столы руководителя шириной 880 мм</t>
  </si>
  <si>
    <t>CHMP3D</t>
  </si>
  <si>
    <t>FRIDGE-8</t>
  </si>
  <si>
    <t>Минихолодильник LG идеально подходит</t>
  </si>
  <si>
    <t xml:space="preserve">Полезный объем холодильника - 50 литров </t>
  </si>
  <si>
    <t xml:space="preserve">Комплектуется колесными опорами. </t>
  </si>
  <si>
    <t xml:space="preserve">Тумба комплектуется боковой </t>
  </si>
  <si>
    <t xml:space="preserve">Новая система направляющих позволяет </t>
  </si>
  <si>
    <t>регулируемыми опорами.</t>
  </si>
  <si>
    <t xml:space="preserve">  Комплектуется прямоугольными</t>
  </si>
  <si>
    <t>- на мебель CHARISMA</t>
  </si>
  <si>
    <t>ВАЛЮТА</t>
  </si>
  <si>
    <r>
      <t xml:space="preserve">Если нужно получить прайс-лист в у.е, укажите </t>
    </r>
    <r>
      <rPr>
        <b/>
        <sz val="7.5"/>
        <rFont val="Times New Roman"/>
        <family val="1"/>
      </rPr>
      <t>курс у.е.</t>
    </r>
    <r>
      <rPr>
        <sz val="7.5"/>
        <rFont val="Times New Roman"/>
        <family val="1"/>
      </rPr>
      <t xml:space="preserve"> = 1/текущий курс продаж.</t>
    </r>
  </si>
  <si>
    <r>
      <t xml:space="preserve">Если нужно получить прайс-лист в рублях, укажите </t>
    </r>
    <r>
      <rPr>
        <b/>
        <sz val="7.5"/>
        <rFont val="Times New Roman"/>
        <family val="1"/>
      </rPr>
      <t>курс у.е.</t>
    </r>
    <r>
      <rPr>
        <sz val="7.5"/>
        <rFont val="Times New Roman"/>
        <family val="1"/>
      </rPr>
      <t xml:space="preserve"> = 1</t>
    </r>
  </si>
  <si>
    <t>CHTSP7570</t>
  </si>
  <si>
    <t>CHMC1170D(L)</t>
  </si>
  <si>
    <t>CHMC1170D(R)</t>
  </si>
  <si>
    <t>Крепится к траверсе и опорам стола,</t>
  </si>
  <si>
    <t>фурнитура для крепления входит в комлект.</t>
  </si>
  <si>
    <t>Кронштейны C78-2 для крепления панелей</t>
  </si>
  <si>
    <t>Вертикальные опоры комплектуются</t>
  </si>
  <si>
    <t>декоративной вставкой из МДФ в цвет столешниц.</t>
  </si>
  <si>
    <t>Фурнитура для крепления брифинг-приставки</t>
  </si>
  <si>
    <t xml:space="preserve"> к траверсе и столешнице столов руководителя </t>
  </si>
  <si>
    <t>входит в комплект.</t>
  </si>
  <si>
    <t>для стола L = 1600 мм</t>
  </si>
  <si>
    <t>для стола L = 1800 мм</t>
  </si>
  <si>
    <t>для стола L = 2000 мм</t>
  </si>
  <si>
    <t>Панель крепится к корпусу тумбы как с правой,</t>
  </si>
  <si>
    <t>так и с левой стороны.</t>
  </si>
  <si>
    <t>Фасады выступают за пределы корпуса.</t>
  </si>
  <si>
    <t>алюминиевый профиль, визуально разделяющий</t>
  </si>
  <si>
    <t>пласть двери на квадраты.</t>
  </si>
  <si>
    <t>и мини секцией с полками.</t>
  </si>
  <si>
    <t>Строгую геометрию изделия подчеркивает</t>
  </si>
  <si>
    <t>открывать ящики нажатием руки.</t>
  </si>
  <si>
    <t>CH4C150</t>
  </si>
  <si>
    <t>CH4C200</t>
  </si>
  <si>
    <t xml:space="preserve">Столешница изготовлена из ЛДСП (S=18 мм). </t>
  </si>
  <si>
    <t xml:space="preserve">Панель  изготовлена из ЛДСП (S=18 мм). </t>
  </si>
  <si>
    <t xml:space="preserve">Панели изготовлены из ЛДСП (S=18 мм). </t>
  </si>
  <si>
    <t xml:space="preserve">Корпус выполнен из ЛДСП (S=18 мм). </t>
  </si>
  <si>
    <t xml:space="preserve">наполнения" (S=38 мм). </t>
  </si>
  <si>
    <t xml:space="preserve">Внутренние щиты из ЛДСП (S=18 мм). </t>
  </si>
  <si>
    <t xml:space="preserve">наполнения" (S=38 мм). Гардероб комплектуется </t>
  </si>
  <si>
    <t>декоративной панелью (S=38 мм),</t>
  </si>
  <si>
    <t>декоративной панелью (S=38 мм).</t>
  </si>
  <si>
    <t>Подвеска системного блока</t>
  </si>
  <si>
    <t>CHSBH5055</t>
  </si>
  <si>
    <t xml:space="preserve">Полка изготовлена из ЛДСП (S=18 мм) </t>
  </si>
  <si>
    <t xml:space="preserve">в цвет стола. </t>
  </si>
  <si>
    <t xml:space="preserve">Металлокаркас из алюминиевого профиля. </t>
  </si>
  <si>
    <t>Подвеска крепится к траверсе стола.</t>
  </si>
  <si>
    <t>В комплекте 2 панели.</t>
  </si>
  <si>
    <t>Двери открываются нажатием руки.</t>
  </si>
  <si>
    <r>
      <t>Цвета ЛДСП</t>
    </r>
    <r>
      <rPr>
        <i/>
        <sz val="7.5"/>
        <color indexed="8"/>
        <rFont val="Arial"/>
        <family val="2"/>
      </rPr>
      <t xml:space="preserve"> - NL (орех лион), PAL (палисандр), KWNG (венге Кибото), ROAK (дуб Роул)</t>
    </r>
  </si>
  <si>
    <t>ЦЕНА (руб.)</t>
  </si>
  <si>
    <t>CHST2088-1</t>
  </si>
  <si>
    <t>L45AD-4</t>
  </si>
  <si>
    <t>CHTR088-2</t>
  </si>
  <si>
    <t>CHTR200C-2</t>
  </si>
  <si>
    <t>CHST1888-1</t>
  </si>
  <si>
    <t>CHTR180C-2</t>
  </si>
  <si>
    <t>CHST1688-1</t>
  </si>
  <si>
    <t>CHTR160C-2</t>
  </si>
  <si>
    <t>CHRT1075-1</t>
  </si>
  <si>
    <t>CHTR075-2</t>
  </si>
  <si>
    <t>CHTR100-2</t>
  </si>
  <si>
    <t>CHB1075-2</t>
  </si>
  <si>
    <t>CHFP180-1</t>
  </si>
  <si>
    <t>C78-2</t>
  </si>
  <si>
    <t>CHFP160-1</t>
  </si>
  <si>
    <t>CHFP140-1</t>
  </si>
  <si>
    <t>CH4-SIDE</t>
  </si>
  <si>
    <t>CH4C200-TOP</t>
  </si>
  <si>
    <t>CH4C200-1</t>
  </si>
  <si>
    <t>CH4C200-2</t>
  </si>
  <si>
    <t>CH4C200SHB-1</t>
  </si>
  <si>
    <t>CH4C200SHB-2</t>
  </si>
  <si>
    <t>CH4D50</t>
  </si>
  <si>
    <t>CH2D50</t>
  </si>
  <si>
    <t>CH4C150-TOP</t>
  </si>
  <si>
    <t>CH4C150-2</t>
  </si>
  <si>
    <t>CH4C150SHS-1</t>
  </si>
  <si>
    <t>CH4C150SHS-2</t>
  </si>
  <si>
    <t>CH4W100-TOP</t>
  </si>
  <si>
    <t>CH4W100-1</t>
  </si>
  <si>
    <t>CH4W100-2</t>
  </si>
  <si>
    <t>CH2FB-SIDE</t>
  </si>
  <si>
    <t>CH2FB150-TOP</t>
  </si>
  <si>
    <t>CH2FB150-1</t>
  </si>
  <si>
    <t>CH2FB150-2</t>
  </si>
  <si>
    <t>CH2FB150SH-1</t>
  </si>
  <si>
    <t>CHMP3</t>
  </si>
  <si>
    <t>CHSDP5561</t>
  </si>
  <si>
    <t>CHMC1170(L)</t>
  </si>
  <si>
    <t>CHMC1170(R)</t>
  </si>
  <si>
    <t>комплект</t>
  </si>
  <si>
    <t>Цена розничная без НДС</t>
  </si>
  <si>
    <t>2000 х 3900 х 1810</t>
  </si>
  <si>
    <t>1800 х 3130 х 1810</t>
  </si>
  <si>
    <t>4000 х2300 х 1810</t>
  </si>
</sst>
</file>

<file path=xl/styles.xml><?xml version="1.0" encoding="utf-8"?>
<styleSheet xmlns="http://schemas.openxmlformats.org/spreadsheetml/2006/main">
  <numFmts count="78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&quot;р.&quot;_);\(#,##0&quot;р.&quot;\)"/>
    <numFmt numFmtId="181" formatCode="#,##0&quot;р.&quot;_);[Red]\(#,##0&quot;р.&quot;\)"/>
    <numFmt numFmtId="182" formatCode="#,##0.00&quot;р.&quot;_);\(#,##0.00&quot;р.&quot;\)"/>
    <numFmt numFmtId="183" formatCode="#,##0.00&quot;р.&quot;_);[Red]\(#,##0.00&quot;р.&quot;\)"/>
    <numFmt numFmtId="184" formatCode="_ * #,##0_)&quot;р.&quot;_ ;_ * \(#,##0\)&quot;р.&quot;_ ;_ * &quot;-&quot;_)&quot;р.&quot;_ ;_ @_ "/>
    <numFmt numFmtId="185" formatCode="_ * #,##0_)_р_._ ;_ * \(#,##0\)_р_._ ;_ * &quot;-&quot;_)_р_._ ;_ @_ "/>
    <numFmt numFmtId="186" formatCode="_ * #,##0.00_)&quot;р.&quot;_ ;_ * \(#,##0.00\)&quot;р.&quot;_ ;_ * &quot;-&quot;??_)&quot;р.&quot;_ ;_ @_ "/>
    <numFmt numFmtId="187" formatCode="_ * #,##0.00_)_р_._ ;_ * \(#,##0.00\)_р_._ ;_ * &quot;-&quot;??_)_р_._ ;_ @_ "/>
    <numFmt numFmtId="188" formatCode="_-* #,##0\ &quot;$&quot;_-;\-* #,##0\ &quot;$&quot;_-;_-* &quot;-&quot;\ &quot;$&quot;_-;_-@_-"/>
    <numFmt numFmtId="189" formatCode="_-* #,##0\ _$_-;\-* #,##0\ _$_-;_-* &quot;-&quot;\ _$_-;_-@_-"/>
    <numFmt numFmtId="190" formatCode="_-* #,##0.00\ &quot;$&quot;_-;\-* #,##0.00\ &quot;$&quot;_-;_-* &quot;-&quot;??\ &quot;$&quot;_-;_-@_-"/>
    <numFmt numFmtId="191" formatCode="_-* #,##0.00\ _$_-;\-* #,##0.00\ _$_-;_-* &quot;-&quot;??\ _$_-;_-@_-"/>
    <numFmt numFmtId="192" formatCode="[&lt;=9999999]###\-####;\(0###\)\ ###\-##\-##"/>
    <numFmt numFmtId="193" formatCode="0\ %"/>
    <numFmt numFmtId="194" formatCode="0.000"/>
    <numFmt numFmtId="195" formatCode="#,##0.00\ "/>
    <numFmt numFmtId="196" formatCode="#,##0.0\ "/>
    <numFmt numFmtId="197" formatCode="#,##0.000\ &quot;куб.м&quot;;[Red]\-#,##0.000\ &quot;куб.м&quot;"/>
    <numFmt numFmtId="198" formatCode="#,##0.000\ "/>
    <numFmt numFmtId="199" formatCode="&quot;&lt;&quot;\ #,##0"/>
    <numFmt numFmtId="200" formatCode="&quot;&gt;&quot;\ #,##0"/>
    <numFmt numFmtId="201" formatCode="\о\т\ #,##0"/>
    <numFmt numFmtId="202" formatCode="___(&quot;светло-серый&quot;* #,##0.00___);[Red]___(&quot;светло-серый&quot;* \-#,##0.00___);___(&quot;светло-серый&quot;* &quot;-&quot;??___);_(@_)"/>
    <numFmt numFmtId="203" formatCode="___(&quot;бук&quot;* #,##0.00___);[Red]___(&quot;бук&quot;* \-#,##0.00___);___(&quot;бук&quot;* &quot;-&quot;??___);_(@_)"/>
    <numFmt numFmtId="204" formatCode="___(&quot;зеленый&quot;* #,##0.00___);[Red]___(&quot;зеленый&quot;* \-#,##0.00___);___(&quot;зеленый&quot;* &quot;-&quot;??___);_(@_)"/>
    <numFmt numFmtId="205" formatCode="___(&quot;т.серый&quot;* #,##0.00___);[Red]___(&quot;т.серый&quot;* \-#,##0.00___);___(&quot;т.серый&quot;* &quot;-&quot;??___);_(@_)"/>
    <numFmt numFmtId="206" formatCode="0.0"/>
    <numFmt numFmtId="207" formatCode="[&gt;999999]\(00\)\ 000\-0\ \(00\);[&lt;0]\ 000\ \(00\);\(00\)\ 000\-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\ "/>
    <numFmt numFmtId="213" formatCode="#,##0.000"/>
    <numFmt numFmtId="214" formatCode="0.0000"/>
    <numFmt numFmtId="215" formatCode="[&lt;=9999999]###\-####;\(\4###\)\ ###\-##\-##"/>
    <numFmt numFmtId="216" formatCode="#,##0.0\ ;[Red]\-#,##0.0\ "/>
    <numFmt numFmtId="217" formatCode="#,##0\ ;[Red]\-#,##0\ "/>
    <numFmt numFmtId="218" formatCode="[&gt;999999]000\-000\ \(00\);[&lt;0]\ 000\ \(00\);000\-000"/>
    <numFmt numFmtId="219" formatCode="#,##0.00_ ;[Red]\-#,##0.00\ "/>
    <numFmt numFmtId="220" formatCode="#,##0.0_ ;[Red]\-#,##0.0\ "/>
    <numFmt numFmtId="221" formatCode="0\ \ш\т.;;_-* &quot;-&quot;_-"/>
    <numFmt numFmtId="222" formatCode="[&lt;=999999]###\-###;[&lt;=99999999]###\-###\ \(##\);###\-###\ \(##\)\ ##"/>
    <numFmt numFmtId="223" formatCode="00"/>
    <numFmt numFmtId="224" formatCode="[&lt;=99999999]&quot;OM &quot;0##\-##\-##\-##;[&lt;=9999999999]&quot;OM &quot;0##\-##\-##\-##&quot;_&quot;##;General"/>
    <numFmt numFmtId="225" formatCode="#,##0.000_ ;[Red]\-#,##0.000\ "/>
    <numFmt numFmtId="226" formatCode="0.0000\ &quot;кв.м&quot;"/>
    <numFmt numFmtId="227" formatCode="0.00%\ ;[Red]\-0.00%\ "/>
    <numFmt numFmtId="228" formatCode="0.00_ ;[Red]\-0.00\ "/>
    <numFmt numFmtId="229" formatCode="#,##0.00\ &quot;$&quot;;[Red]\-#,##0.00\ &quot;$&quot;"/>
    <numFmt numFmtId="230" formatCode="&quot;Да&quot;;&quot;Да&quot;;&quot;Нет&quot;"/>
    <numFmt numFmtId="231" formatCode="&quot;Истина&quot;;&quot;Истина&quot;;&quot;Ложь&quot;"/>
    <numFmt numFmtId="232" formatCode="&quot;Вкл&quot;;&quot;Вкл&quot;;&quot;Выкл&quot;"/>
    <numFmt numFmtId="233" formatCode="[$€-2]\ ###,000_);[Red]\([$€-2]\ ###,000\)"/>
  </numFmts>
  <fonts count="56">
    <font>
      <sz val="7.5"/>
      <name val="Times New Roman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i/>
      <sz val="10"/>
      <name val="Times New Roman CYR"/>
      <family val="0"/>
    </font>
    <font>
      <sz val="10"/>
      <name val="Times New Roman CYR"/>
      <family val="0"/>
    </font>
    <font>
      <u val="single"/>
      <sz val="9.75"/>
      <color indexed="12"/>
      <name val="Times New Roman"/>
      <family val="1"/>
    </font>
    <font>
      <u val="single"/>
      <sz val="9.75"/>
      <color indexed="36"/>
      <name val="Times New Roman"/>
      <family val="1"/>
    </font>
    <font>
      <b/>
      <sz val="7.5"/>
      <color indexed="9"/>
      <name val="Arial"/>
      <family val="2"/>
    </font>
    <font>
      <sz val="10"/>
      <color indexed="8"/>
      <name val="MS Sans Serif"/>
      <family val="2"/>
    </font>
    <font>
      <sz val="7.5"/>
      <name val="Arial"/>
      <family val="2"/>
    </font>
    <font>
      <b/>
      <i/>
      <sz val="7.5"/>
      <name val="Arial"/>
      <family val="2"/>
    </font>
    <font>
      <b/>
      <sz val="7.5"/>
      <name val="Arial"/>
      <family val="2"/>
    </font>
    <font>
      <sz val="14"/>
      <name val="Arial Black"/>
      <family val="2"/>
    </font>
    <font>
      <b/>
      <sz val="7.5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sz val="7.5"/>
      <color indexed="10"/>
      <name val="Times New Roman"/>
      <family val="1"/>
    </font>
    <font>
      <sz val="7.5"/>
      <color indexed="9"/>
      <name val="Times New Roman"/>
      <family val="1"/>
    </font>
    <font>
      <sz val="8"/>
      <name val="Tahoma"/>
      <family val="2"/>
    </font>
    <font>
      <b/>
      <sz val="10"/>
      <color indexed="9"/>
      <name val="Arial"/>
      <family val="2"/>
    </font>
    <font>
      <i/>
      <sz val="7.5"/>
      <color indexed="8"/>
      <name val="Arial"/>
      <family val="2"/>
    </font>
    <font>
      <b/>
      <u val="single"/>
      <sz val="8"/>
      <color indexed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6"/>
      <name val="Arial"/>
      <family val="2"/>
    </font>
    <font>
      <sz val="6"/>
      <name val="Times New Roman"/>
      <family val="1"/>
    </font>
    <font>
      <sz val="12"/>
      <name val="Arial Black"/>
      <family val="2"/>
    </font>
    <font>
      <b/>
      <i/>
      <sz val="7.5"/>
      <color indexed="8"/>
      <name val="Arial"/>
      <family val="2"/>
    </font>
    <font>
      <i/>
      <sz val="7.5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 Cyr"/>
      <family val="0"/>
    </font>
    <font>
      <b/>
      <u val="single"/>
      <sz val="10"/>
      <color indexed="12"/>
      <name val="Arial Cyr"/>
      <family val="0"/>
    </font>
    <font>
      <sz val="10"/>
      <color indexed="62"/>
      <name val="Arial"/>
      <family val="2"/>
    </font>
    <font>
      <sz val="10"/>
      <name val="Times New Roman"/>
      <family val="1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name val="Arial Cyr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b/>
      <sz val="9"/>
      <name val="Arial Cyr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u val="single"/>
      <sz val="7.5"/>
      <color indexed="12"/>
      <name val="Arial"/>
      <family val="2"/>
    </font>
    <font>
      <i/>
      <u val="single"/>
      <sz val="7.5"/>
      <color indexed="10"/>
      <name val="Arial"/>
      <family val="2"/>
    </font>
    <font>
      <b/>
      <sz val="7.5"/>
      <name val="Arial Cyr"/>
      <family val="0"/>
    </font>
    <font>
      <sz val="7.5"/>
      <name val="Arial Cyr"/>
      <family val="0"/>
    </font>
    <font>
      <b/>
      <i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51">
    <border>
      <left/>
      <right/>
      <top/>
      <bottom/>
      <diagonal/>
    </border>
    <border>
      <left style="dotted"/>
      <right>
        <color indexed="63"/>
      </right>
      <top style="dotted"/>
      <bottom style="dotted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dashed">
        <color indexed="10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dotted"/>
      <top style="double"/>
      <bottom>
        <color indexed="63"/>
      </bottom>
    </border>
    <border>
      <left style="dotted"/>
      <right style="double"/>
      <top style="double"/>
      <bottom>
        <color indexed="63"/>
      </bottom>
    </border>
    <border>
      <left style="double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double"/>
      <top>
        <color indexed="63"/>
      </top>
      <bottom style="double"/>
    </border>
    <border>
      <left style="dotted"/>
      <right style="dotted"/>
      <top style="double"/>
      <bottom>
        <color indexed="63"/>
      </bottom>
    </border>
    <border>
      <left style="dotted"/>
      <right style="dotted"/>
      <top style="double"/>
      <bottom style="hair"/>
    </border>
    <border>
      <left style="dotted"/>
      <right style="double"/>
      <top style="double"/>
      <bottom style="hair"/>
    </border>
    <border>
      <left style="dotted"/>
      <right style="dotted"/>
      <top style="hair"/>
      <bottom style="hair"/>
    </border>
    <border>
      <left style="dotted"/>
      <right style="double"/>
      <top style="hair"/>
      <bottom style="hair"/>
    </border>
    <border>
      <left style="dotted"/>
      <right style="dotted"/>
      <top style="hair"/>
      <bottom style="double"/>
    </border>
    <border>
      <left style="dotted"/>
      <right style="double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 style="hair"/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dotted"/>
      <top>
        <color indexed="63"/>
      </top>
      <bottom>
        <color indexed="63"/>
      </bottom>
    </border>
  </borders>
  <cellStyleXfs count="10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190" fontId="31" fillId="0" borderId="0" applyFont="0" applyFill="0" applyBorder="0" applyProtection="0">
      <alignment vertical="top"/>
    </xf>
    <xf numFmtId="0" fontId="32" fillId="0" borderId="0" applyNumberFormat="0" applyFill="0" applyBorder="0" applyAlignment="0" applyProtection="0"/>
    <xf numFmtId="0" fontId="0" fillId="0" borderId="0">
      <alignment vertical="top"/>
      <protection/>
    </xf>
    <xf numFmtId="0" fontId="31" fillId="0" borderId="0">
      <alignment vertical="top"/>
      <protection/>
    </xf>
    <xf numFmtId="195" fontId="11" fillId="0" borderId="0" applyFill="0" applyBorder="0">
      <alignment horizontal="right" vertical="center"/>
      <protection/>
    </xf>
    <xf numFmtId="199" fontId="13" fillId="0" borderId="0" applyFill="0" applyBorder="0">
      <alignment horizontal="center" vertical="center"/>
      <protection/>
    </xf>
    <xf numFmtId="200" fontId="13" fillId="0" borderId="0" applyFill="0" applyBorder="0">
      <alignment horizontal="center" vertical="center"/>
      <protection/>
    </xf>
    <xf numFmtId="203" fontId="14" fillId="4" borderId="1" applyFont="0" applyFill="0" applyBorder="0" applyAlignment="0">
      <protection/>
    </xf>
    <xf numFmtId="204" fontId="14" fillId="0" borderId="1" applyFont="0" applyFill="0" applyBorder="0" applyAlignment="0">
      <protection/>
    </xf>
    <xf numFmtId="202" fontId="14" fillId="0" borderId="1" applyFont="0" applyFill="0" applyBorder="0" applyAlignment="0">
      <protection/>
    </xf>
    <xf numFmtId="205" fontId="14" fillId="0" borderId="1" applyFont="0" applyFill="0" applyBorder="0" applyAlignment="0">
      <protection/>
    </xf>
    <xf numFmtId="195" fontId="13" fillId="0" borderId="0" applyFill="0" applyBorder="0">
      <alignment horizontal="right" vertical="top"/>
      <protection/>
    </xf>
    <xf numFmtId="216" fontId="8" fillId="0" borderId="0" applyFont="0" applyFill="0" applyBorder="0">
      <alignment vertical="top" wrapText="1"/>
      <protection/>
    </xf>
    <xf numFmtId="217" fontId="8" fillId="16" borderId="2" applyFont="0" applyFill="0" applyBorder="0" applyAlignment="0">
      <protection/>
    </xf>
    <xf numFmtId="49" fontId="8" fillId="0" borderId="0" applyFont="0" applyFill="0" applyBorder="0">
      <alignment horizontal="right" vertical="top" wrapText="1"/>
      <protection/>
    </xf>
    <xf numFmtId="207" fontId="8" fillId="0" borderId="3" applyFont="0" applyFill="0" applyBorder="0">
      <alignment horizontal="left" vertical="top" wrapText="1"/>
      <protection/>
    </xf>
    <xf numFmtId="218" fontId="8" fillId="0" borderId="3" applyFont="0" applyFill="0" applyBorder="0" applyProtection="0">
      <alignment horizontal="left" vertical="top" wrapText="1"/>
    </xf>
    <xf numFmtId="207" fontId="8" fillId="0" borderId="3" applyFont="0" applyFill="0" applyBorder="0" applyAlignment="0">
      <protection/>
    </xf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0" borderId="0" applyNumberFormat="0" applyBorder="0" applyAlignment="0" applyProtection="0"/>
    <xf numFmtId="0" fontId="33" fillId="7" borderId="4" applyNumberFormat="0" applyAlignment="0" applyProtection="0"/>
    <xf numFmtId="219" fontId="34" fillId="0" borderId="0" applyFont="0" applyFill="0" applyBorder="0" applyAlignment="0">
      <protection/>
    </xf>
    <xf numFmtId="196" fontId="9" fillId="0" borderId="0" applyFill="0" applyBorder="0">
      <alignment horizontal="right" vertical="center"/>
      <protection/>
    </xf>
    <xf numFmtId="220" fontId="34" fillId="0" borderId="0" applyFont="0" applyFill="0" applyBorder="0" applyAlignment="0">
      <protection/>
    </xf>
    <xf numFmtId="0" fontId="35" fillId="16" borderId="5" applyNumberFormat="0" applyAlignment="0" applyProtection="0"/>
    <xf numFmtId="0" fontId="36" fillId="16" borderId="4" applyNumberFormat="0" applyAlignment="0" applyProtection="0"/>
    <xf numFmtId="0" fontId="5" fillId="0" borderId="0" applyNumberFormat="0" applyFont="0" applyFill="0" applyBorder="0" applyAlignment="0" applyProtection="0"/>
    <xf numFmtId="14" fontId="0" fillId="0" borderId="0">
      <alignment vertical="center"/>
      <protection/>
    </xf>
    <xf numFmtId="19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221" fontId="31" fillId="0" borderId="0" applyFont="0" applyFill="0" applyBorder="0" applyAlignment="0">
      <protection/>
    </xf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9" applyFill="0" applyBorder="0">
      <alignment horizontal="center" vertical="center" wrapText="1"/>
      <protection/>
    </xf>
    <xf numFmtId="0" fontId="0" fillId="0" borderId="0" applyFont="0" applyFill="0" applyBorder="0" applyAlignment="0">
      <protection/>
    </xf>
    <xf numFmtId="0" fontId="40" fillId="0" borderId="10" applyNumberFormat="0" applyFill="0" applyAlignment="0" applyProtection="0"/>
    <xf numFmtId="222" fontId="41" fillId="21" borderId="11" applyFont="0" applyFill="0" applyBorder="0" applyAlignment="0">
      <protection/>
    </xf>
    <xf numFmtId="223" fontId="41" fillId="0" borderId="12" applyFont="0" applyFill="0" applyBorder="0" applyAlignment="0">
      <protection/>
    </xf>
    <xf numFmtId="3" fontId="42" fillId="0" borderId="9" applyFont="0" applyBorder="0">
      <alignment vertical="top" wrapText="1"/>
      <protection/>
    </xf>
    <xf numFmtId="0" fontId="19" fillId="22" borderId="13" applyNumberFormat="0" applyAlignment="0" applyProtection="0"/>
    <xf numFmtId="0" fontId="10" fillId="4" borderId="0" applyBorder="0">
      <alignment horizontal="center" vertical="center"/>
      <protection/>
    </xf>
    <xf numFmtId="0" fontId="43" fillId="0" borderId="0" applyNumberFormat="0" applyFill="0" applyBorder="0" applyAlignment="0" applyProtection="0"/>
    <xf numFmtId="0" fontId="7" fillId="23" borderId="14">
      <alignment horizontal="centerContinuous" vertical="center"/>
      <protection/>
    </xf>
    <xf numFmtId="0" fontId="44" fillId="24" borderId="0" applyNumberFormat="0" applyBorder="0" applyAlignment="0" applyProtection="0"/>
    <xf numFmtId="224" fontId="8" fillId="0" borderId="0" applyFont="0" applyFill="0" applyBorder="0" applyAlignment="0">
      <protection/>
    </xf>
    <xf numFmtId="197" fontId="0" fillId="0" borderId="0" applyFont="0" applyFill="0" applyBorder="0" applyAlignment="0">
      <protection/>
    </xf>
    <xf numFmtId="198" fontId="9" fillId="0" borderId="0" applyFill="0" applyBorder="0">
      <alignment horizontal="right" vertical="center"/>
      <protection/>
    </xf>
    <xf numFmtId="220" fontId="34" fillId="0" borderId="0" applyFont="0" applyFill="0" applyBorder="0" applyAlignment="0">
      <protection/>
    </xf>
    <xf numFmtId="201" fontId="0" fillId="0" borderId="0" applyFont="0" applyFill="0" applyBorder="0" applyAlignment="0">
      <protection/>
    </xf>
    <xf numFmtId="225" fontId="34" fillId="0" borderId="0" applyFont="0" applyFill="0" applyBorder="0" applyAlignment="0">
      <protection/>
    </xf>
    <xf numFmtId="0" fontId="45" fillId="3" borderId="0" applyNumberFormat="0" applyBorder="0" applyAlignment="0" applyProtection="0"/>
    <xf numFmtId="226" fontId="31" fillId="0" borderId="0" applyFont="0" applyFill="0" applyBorder="0" applyAlignment="0">
      <protection/>
    </xf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3" fontId="4" fillId="0" borderId="0" applyFont="0" applyFill="0" applyBorder="0" applyAlignment="0" applyProtection="0"/>
    <xf numFmtId="227" fontId="34" fillId="0" borderId="0" applyFont="0" applyFill="0" applyBorder="0" applyAlignment="0">
      <protection/>
    </xf>
    <xf numFmtId="0" fontId="9" fillId="0" borderId="15" applyFill="0" applyBorder="0">
      <alignment horizontal="center" vertical="center"/>
      <protection/>
    </xf>
    <xf numFmtId="0" fontId="48" fillId="0" borderId="16" applyNumberFormat="0" applyFill="0" applyAlignment="0" applyProtection="0"/>
    <xf numFmtId="228" fontId="34" fillId="0" borderId="0" applyFont="0" applyFill="0" applyBorder="0" applyAlignment="0">
      <protection/>
    </xf>
    <xf numFmtId="0" fontId="49" fillId="0" borderId="0" applyNumberFormat="0" applyFill="0" applyBorder="0" applyAlignment="0" applyProtection="0"/>
    <xf numFmtId="191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50" fillId="4" borderId="0" applyNumberFormat="0" applyBorder="0" applyAlignment="0" applyProtection="0"/>
    <xf numFmtId="0" fontId="47" fillId="0" borderId="17" applyFont="0" applyFill="0" applyBorder="0" applyAlignment="0">
      <protection/>
    </xf>
    <xf numFmtId="229" fontId="34" fillId="0" borderId="0" applyFont="0" applyFill="0" applyBorder="0" applyAlignment="0">
      <protection/>
    </xf>
  </cellStyleXfs>
  <cellXfs count="137"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11" fillId="0" borderId="18" xfId="35" applyFont="1" applyBorder="1" applyAlignment="1">
      <alignment vertical="center"/>
      <protection/>
    </xf>
    <xf numFmtId="194" fontId="15" fillId="0" borderId="19" xfId="35" applyNumberFormat="1" applyFont="1" applyBorder="1" applyAlignment="1">
      <alignment vertical="center"/>
      <protection/>
    </xf>
    <xf numFmtId="0" fontId="0" fillId="0" borderId="0" xfId="35" applyAlignment="1">
      <alignment vertical="center"/>
      <protection/>
    </xf>
    <xf numFmtId="0" fontId="0" fillId="0" borderId="20" xfId="35" applyBorder="1" applyAlignment="1">
      <alignment vertical="center"/>
      <protection/>
    </xf>
    <xf numFmtId="0" fontId="0" fillId="0" borderId="0" xfId="35" applyBorder="1" applyAlignment="1">
      <alignment vertical="center"/>
      <protection/>
    </xf>
    <xf numFmtId="0" fontId="0" fillId="10" borderId="21" xfId="35" applyFill="1" applyBorder="1" applyAlignment="1">
      <alignment vertical="center"/>
      <protection/>
    </xf>
    <xf numFmtId="0" fontId="0" fillId="10" borderId="22" xfId="35" applyFill="1" applyBorder="1" applyAlignment="1">
      <alignment vertical="center"/>
      <protection/>
    </xf>
    <xf numFmtId="0" fontId="0" fillId="10" borderId="23" xfId="35" applyFill="1" applyBorder="1" applyAlignment="1">
      <alignment vertical="center"/>
      <protection/>
    </xf>
    <xf numFmtId="0" fontId="13" fillId="25" borderId="24" xfId="35" applyFont="1" applyFill="1" applyBorder="1" applyAlignment="1">
      <alignment vertical="center"/>
      <protection/>
    </xf>
    <xf numFmtId="14" fontId="0" fillId="10" borderId="25" xfId="35" applyNumberFormat="1" applyFill="1" applyBorder="1" applyAlignment="1">
      <alignment vertical="center"/>
      <protection/>
    </xf>
    <xf numFmtId="14" fontId="0" fillId="0" borderId="0" xfId="35" applyNumberFormat="1" applyAlignment="1">
      <alignment vertical="center"/>
      <protection/>
    </xf>
    <xf numFmtId="14" fontId="13" fillId="10" borderId="26" xfId="64" applyFont="1" applyFill="1" applyBorder="1">
      <alignment vertical="center"/>
      <protection/>
    </xf>
    <xf numFmtId="0" fontId="13" fillId="10" borderId="24" xfId="35" applyFont="1" applyFill="1" applyBorder="1" applyAlignment="1">
      <alignment vertical="center"/>
      <protection/>
    </xf>
    <xf numFmtId="193" fontId="0" fillId="10" borderId="27" xfId="93" applyFont="1" applyFill="1" applyBorder="1" applyAlignment="1">
      <alignment vertical="center"/>
    </xf>
    <xf numFmtId="0" fontId="0" fillId="10" borderId="28" xfId="35" applyFill="1" applyBorder="1" applyAlignment="1" quotePrefix="1">
      <alignment vertical="center"/>
      <protection/>
    </xf>
    <xf numFmtId="193" fontId="0" fillId="10" borderId="29" xfId="93" applyFont="1" applyFill="1" applyBorder="1" applyAlignment="1">
      <alignment vertical="center"/>
    </xf>
    <xf numFmtId="0" fontId="0" fillId="10" borderId="30" xfId="35" applyFill="1" applyBorder="1" applyAlignment="1" quotePrefix="1">
      <alignment vertical="center"/>
      <protection/>
    </xf>
    <xf numFmtId="193" fontId="0" fillId="10" borderId="31" xfId="93" applyFont="1" applyFill="1" applyBorder="1" applyAlignment="1">
      <alignment vertical="center"/>
    </xf>
    <xf numFmtId="0" fontId="0" fillId="0" borderId="0" xfId="35" applyFont="1" applyAlignment="1">
      <alignment vertical="center"/>
      <protection/>
    </xf>
    <xf numFmtId="0" fontId="0" fillId="10" borderId="22" xfId="35" applyFont="1" applyFill="1" applyBorder="1" applyAlignment="1">
      <alignment vertical="center"/>
      <protection/>
    </xf>
    <xf numFmtId="0" fontId="0" fillId="10" borderId="30" xfId="35" applyFont="1" applyFill="1" applyBorder="1" applyAlignment="1" quotePrefix="1">
      <alignment vertical="center"/>
      <protection/>
    </xf>
    <xf numFmtId="0" fontId="0" fillId="10" borderId="32" xfId="35" applyFont="1" applyFill="1" applyBorder="1" applyAlignment="1" quotePrefix="1">
      <alignment vertical="center"/>
      <protection/>
    </xf>
    <xf numFmtId="0" fontId="16" fillId="0" borderId="0" xfId="35" applyFont="1" applyAlignment="1">
      <alignment vertical="center"/>
      <protection/>
    </xf>
    <xf numFmtId="0" fontId="17" fillId="19" borderId="0" xfId="35" applyFont="1" applyFill="1" applyAlignment="1">
      <alignment vertical="center"/>
      <protection/>
    </xf>
    <xf numFmtId="0" fontId="0" fillId="0" borderId="0" xfId="0" applyBorder="1" applyAlignment="1">
      <alignment vertical="top"/>
    </xf>
    <xf numFmtId="0" fontId="12" fillId="0" borderId="0" xfId="0" applyFont="1" applyBorder="1" applyAlignment="1">
      <alignment vertical="top"/>
    </xf>
    <xf numFmtId="0" fontId="0" fillId="0" borderId="9" xfId="35" applyFont="1" applyBorder="1" applyAlignment="1">
      <alignment vertical="center"/>
      <protection/>
    </xf>
    <xf numFmtId="194" fontId="0" fillId="0" borderId="0" xfId="35" applyNumberFormat="1" applyAlignment="1">
      <alignment vertical="center"/>
      <protection/>
    </xf>
    <xf numFmtId="206" fontId="0" fillId="0" borderId="0" xfId="35" applyNumberFormat="1" applyAlignment="1">
      <alignment vertical="center"/>
      <protection/>
    </xf>
    <xf numFmtId="0" fontId="0" fillId="0" borderId="0" xfId="0" applyAlignment="1">
      <alignment vertical="center"/>
    </xf>
    <xf numFmtId="0" fontId="0" fillId="0" borderId="20" xfId="35" applyFont="1" applyBorder="1" applyAlignment="1">
      <alignment vertical="center"/>
      <protection/>
    </xf>
    <xf numFmtId="0" fontId="0" fillId="0" borderId="19" xfId="35" applyFont="1" applyBorder="1" applyAlignment="1">
      <alignment vertical="center"/>
      <protection/>
    </xf>
    <xf numFmtId="194" fontId="11" fillId="0" borderId="0" xfId="37" applyNumberFormat="1" applyFill="1">
      <alignment horizontal="right" vertical="center"/>
      <protection/>
    </xf>
    <xf numFmtId="0" fontId="0" fillId="0" borderId="0" xfId="0" applyFill="1" applyBorder="1" applyAlignment="1">
      <alignment vertical="top"/>
    </xf>
    <xf numFmtId="194" fontId="11" fillId="0" borderId="0" xfId="37" applyNumberFormat="1" applyFill="1" applyBorder="1">
      <alignment horizontal="right" vertical="center"/>
      <protection/>
    </xf>
    <xf numFmtId="0" fontId="10" fillId="4" borderId="33" xfId="79" applyFont="1" applyFill="1" applyBorder="1" quotePrefix="1">
      <alignment horizontal="center" vertical="center"/>
      <protection/>
    </xf>
    <xf numFmtId="0" fontId="0" fillId="0" borderId="33" xfId="0" applyBorder="1" applyAlignment="1">
      <alignment vertical="top"/>
    </xf>
    <xf numFmtId="0" fontId="10" fillId="0" borderId="34" xfId="79" applyFont="1" applyFill="1" applyBorder="1" applyAlignment="1">
      <alignment horizontal="center" vertical="center" wrapText="1"/>
      <protection/>
    </xf>
    <xf numFmtId="0" fontId="10" fillId="0" borderId="33" xfId="79" applyFont="1" applyFill="1" applyBorder="1">
      <alignment horizontal="center" vertical="center"/>
      <protection/>
    </xf>
    <xf numFmtId="198" fontId="9" fillId="4" borderId="33" xfId="85" applyFont="1" applyFill="1" applyBorder="1">
      <alignment horizontal="right" vertical="center"/>
      <protection/>
    </xf>
    <xf numFmtId="0" fontId="0" fillId="0" borderId="0" xfId="0" applyBorder="1" applyAlignment="1">
      <alignment vertical="top"/>
    </xf>
    <xf numFmtId="195" fontId="12" fillId="0" borderId="0" xfId="37" applyFont="1" applyAlignment="1">
      <alignment vertical="center"/>
      <protection/>
    </xf>
    <xf numFmtId="0" fontId="9" fillId="4" borderId="33" xfId="95" applyFill="1" applyBorder="1">
      <alignment horizontal="center" vertical="center"/>
      <protection/>
    </xf>
    <xf numFmtId="195" fontId="12" fillId="0" borderId="0" xfId="37" applyFont="1" applyBorder="1" applyAlignment="1">
      <alignment vertical="center"/>
      <protection/>
    </xf>
    <xf numFmtId="195" fontId="11" fillId="0" borderId="35" xfId="37" applyFill="1" applyBorder="1" applyAlignment="1">
      <alignment horizontal="center" vertical="center"/>
      <protection/>
    </xf>
    <xf numFmtId="0" fontId="0" fillId="0" borderId="9" xfId="0" applyBorder="1" applyAlignment="1">
      <alignment vertical="top"/>
    </xf>
    <xf numFmtId="0" fontId="7" fillId="23" borderId="36" xfId="81" applyFont="1" applyBorder="1">
      <alignment horizontal="centerContinuous" vertical="center"/>
      <protection/>
    </xf>
    <xf numFmtId="0" fontId="7" fillId="23" borderId="36" xfId="81" applyFont="1" applyBorder="1" applyAlignment="1">
      <alignment horizontal="centerContinuous" vertical="center"/>
      <protection/>
    </xf>
    <xf numFmtId="0" fontId="0" fillId="0" borderId="0" xfId="0" applyBorder="1" applyAlignment="1">
      <alignment horizontal="center" vertical="top"/>
    </xf>
    <xf numFmtId="195" fontId="12" fillId="0" borderId="0" xfId="37" applyFont="1" applyBorder="1" applyAlignment="1">
      <alignment horizontal="center" vertical="center"/>
      <protection/>
    </xf>
    <xf numFmtId="195" fontId="11" fillId="0" borderId="37" xfId="37" applyFill="1" applyBorder="1" applyAlignment="1">
      <alignment horizontal="center" vertical="center"/>
      <protection/>
    </xf>
    <xf numFmtId="0" fontId="7" fillId="23" borderId="36" xfId="81" applyFont="1" applyBorder="1" applyAlignment="1">
      <alignment horizontal="center" vertical="center"/>
      <protection/>
    </xf>
    <xf numFmtId="0" fontId="19" fillId="23" borderId="36" xfId="81" applyFont="1" applyBorder="1" applyAlignment="1">
      <alignment horizontal="center" vertical="center"/>
      <protection/>
    </xf>
    <xf numFmtId="0" fontId="20" fillId="0" borderId="0" xfId="0" applyFont="1" applyBorder="1" applyAlignment="1">
      <alignment horizontal="left" vertical="top"/>
    </xf>
    <xf numFmtId="0" fontId="10" fillId="0" borderId="38" xfId="0" applyFont="1" applyBorder="1" applyAlignment="1">
      <alignment horizontal="centerContinuous" vertical="top"/>
    </xf>
    <xf numFmtId="0" fontId="10" fillId="0" borderId="39" xfId="0" applyFont="1" applyBorder="1" applyAlignment="1">
      <alignment horizontal="centerContinuous" vertical="top"/>
    </xf>
    <xf numFmtId="0" fontId="22" fillId="0" borderId="0" xfId="0" applyFont="1" applyBorder="1" applyAlignment="1">
      <alignment vertical="top"/>
    </xf>
    <xf numFmtId="0" fontId="23" fillId="0" borderId="0" xfId="0" applyFont="1" applyBorder="1" applyAlignment="1">
      <alignment vertical="top"/>
    </xf>
    <xf numFmtId="0" fontId="24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 vertical="top"/>
    </xf>
    <xf numFmtId="2" fontId="25" fillId="0" borderId="0" xfId="0" applyNumberFormat="1" applyFont="1" applyBorder="1" applyAlignment="1">
      <alignment vertical="top"/>
    </xf>
    <xf numFmtId="206" fontId="25" fillId="0" borderId="0" xfId="0" applyNumberFormat="1" applyFont="1" applyBorder="1" applyAlignment="1">
      <alignment vertical="top"/>
    </xf>
    <xf numFmtId="0" fontId="9" fillId="0" borderId="38" xfId="0" applyFont="1" applyBorder="1" applyAlignment="1">
      <alignment horizontal="right" vertical="top"/>
    </xf>
    <xf numFmtId="0" fontId="17" fillId="0" borderId="0" xfId="35" applyFont="1" applyAlignment="1">
      <alignment vertical="center"/>
      <protection/>
    </xf>
    <xf numFmtId="195" fontId="26" fillId="0" borderId="0" xfId="37" applyFont="1" applyAlignment="1">
      <alignment horizontal="center" vertical="center"/>
      <protection/>
    </xf>
    <xf numFmtId="0" fontId="9" fillId="0" borderId="40" xfId="95" applyNumberFormat="1" applyFont="1" applyBorder="1" applyAlignment="1">
      <alignment horizontal="center" vertical="center"/>
      <protection/>
    </xf>
    <xf numFmtId="0" fontId="9" fillId="0" borderId="33" xfId="95" applyNumberFormat="1" applyFont="1" applyBorder="1" applyAlignment="1">
      <alignment vertical="center" wrapText="1" readingOrder="1"/>
      <protection/>
    </xf>
    <xf numFmtId="0" fontId="0" fillId="0" borderId="0" xfId="35" applyFont="1" applyFill="1" applyAlignment="1">
      <alignment vertical="center"/>
      <protection/>
    </xf>
    <xf numFmtId="0" fontId="9" fillId="4" borderId="33" xfId="95" applyFont="1" applyFill="1" applyBorder="1">
      <alignment horizontal="center" vertical="center"/>
      <protection/>
    </xf>
    <xf numFmtId="0" fontId="9" fillId="0" borderId="33" xfId="95" applyNumberFormat="1" applyFont="1" applyBorder="1" applyAlignment="1">
      <alignment horizontal="center" vertical="center" wrapText="1" readingOrder="1"/>
      <protection/>
    </xf>
    <xf numFmtId="0" fontId="11" fillId="0" borderId="33" xfId="95" applyNumberFormat="1" applyFont="1" applyBorder="1" applyAlignment="1">
      <alignment horizontal="center" vertical="center" wrapText="1" readingOrder="1"/>
      <protection/>
    </xf>
    <xf numFmtId="0" fontId="27" fillId="0" borderId="41" xfId="0" applyFont="1" applyBorder="1" applyAlignment="1">
      <alignment horizontal="left" vertical="top"/>
    </xf>
    <xf numFmtId="0" fontId="20" fillId="0" borderId="41" xfId="0" applyFont="1" applyBorder="1" applyAlignment="1">
      <alignment horizontal="left" vertical="top"/>
    </xf>
    <xf numFmtId="0" fontId="27" fillId="0" borderId="0" xfId="0" applyFont="1" applyBorder="1" applyAlignment="1">
      <alignment horizontal="left" vertical="top"/>
    </xf>
    <xf numFmtId="0" fontId="9" fillId="0" borderId="0" xfId="95" applyNumberFormat="1" applyFont="1" applyBorder="1" applyAlignment="1">
      <alignment horizontal="center" vertical="center" wrapText="1" readingOrder="1"/>
      <protection/>
    </xf>
    <xf numFmtId="0" fontId="9" fillId="0" borderId="33" xfId="95" applyNumberFormat="1" applyFont="1" applyBorder="1" applyAlignment="1">
      <alignment horizontal="center" vertical="center"/>
      <protection/>
    </xf>
    <xf numFmtId="0" fontId="28" fillId="0" borderId="0" xfId="0" applyFont="1" applyFill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38" xfId="0" applyBorder="1" applyAlignment="1">
      <alignment vertical="top"/>
    </xf>
    <xf numFmtId="0" fontId="11" fillId="4" borderId="33" xfId="95" applyFont="1" applyFill="1" applyBorder="1">
      <alignment horizontal="center" vertical="center"/>
      <protection/>
    </xf>
    <xf numFmtId="0" fontId="10" fillId="0" borderId="33" xfId="79" applyFont="1" applyFill="1" applyBorder="1">
      <alignment horizontal="center" vertical="center"/>
      <protection/>
    </xf>
    <xf numFmtId="0" fontId="22" fillId="0" borderId="0" xfId="0" applyFont="1" applyFill="1" applyBorder="1" applyAlignment="1">
      <alignment horizontal="center" vertical="top"/>
    </xf>
    <xf numFmtId="195" fontId="11" fillId="0" borderId="37" xfId="95" applyNumberFormat="1" applyFont="1" applyFill="1" applyBorder="1">
      <alignment horizontal="center" vertical="center"/>
      <protection/>
    </xf>
    <xf numFmtId="0" fontId="9" fillId="0" borderId="40" xfId="95" applyNumberFormat="1" applyFont="1" applyBorder="1" applyAlignment="1">
      <alignment vertical="center" wrapText="1" readingOrder="1"/>
      <protection/>
    </xf>
    <xf numFmtId="0" fontId="0" fillId="0" borderId="0" xfId="0" applyFont="1" applyBorder="1" applyAlignment="1">
      <alignment vertical="top"/>
    </xf>
    <xf numFmtId="0" fontId="0" fillId="0" borderId="42" xfId="0" applyFill="1" applyBorder="1" applyAlignment="1">
      <alignment vertical="top"/>
    </xf>
    <xf numFmtId="0" fontId="10" fillId="4" borderId="43" xfId="79" applyFont="1" applyFill="1" applyBorder="1" quotePrefix="1">
      <alignment horizontal="center" vertical="center"/>
      <protection/>
    </xf>
    <xf numFmtId="0" fontId="9" fillId="0" borderId="43" xfId="95" applyNumberFormat="1" applyFont="1" applyBorder="1" applyAlignment="1">
      <alignment horizontal="center" vertical="center"/>
      <protection/>
    </xf>
    <xf numFmtId="0" fontId="9" fillId="4" borderId="43" xfId="95" applyFill="1" applyBorder="1">
      <alignment horizontal="center" vertical="center"/>
      <protection/>
    </xf>
    <xf numFmtId="0" fontId="10" fillId="0" borderId="43" xfId="79" applyFont="1" applyFill="1" applyBorder="1">
      <alignment horizontal="center" vertical="center"/>
      <protection/>
    </xf>
    <xf numFmtId="195" fontId="11" fillId="0" borderId="44" xfId="37" applyFill="1" applyBorder="1" applyAlignment="1">
      <alignment horizontal="center" vertical="center"/>
      <protection/>
    </xf>
    <xf numFmtId="0" fontId="0" fillId="0" borderId="0" xfId="0" applyFill="1" applyAlignment="1">
      <alignment vertical="top"/>
    </xf>
    <xf numFmtId="0" fontId="0" fillId="0" borderId="0" xfId="35" applyFill="1" applyAlignment="1">
      <alignment vertical="center"/>
      <protection/>
    </xf>
    <xf numFmtId="194" fontId="0" fillId="0" borderId="0" xfId="35" applyNumberFormat="1" applyFill="1" applyAlignment="1">
      <alignment vertical="center"/>
      <protection/>
    </xf>
    <xf numFmtId="0" fontId="51" fillId="0" borderId="0" xfId="34" applyFont="1" applyFill="1" applyBorder="1" applyAlignment="1">
      <alignment vertical="top"/>
    </xf>
    <xf numFmtId="0" fontId="52" fillId="0" borderId="0" xfId="34" applyFont="1" applyFill="1" applyAlignment="1">
      <alignment vertical="top"/>
    </xf>
    <xf numFmtId="0" fontId="52" fillId="6" borderId="0" xfId="34" applyFont="1" applyFill="1" applyAlignment="1">
      <alignment vertical="top"/>
    </xf>
    <xf numFmtId="0" fontId="51" fillId="0" borderId="19" xfId="34" applyFont="1" applyFill="1" applyBorder="1" applyAlignment="1">
      <alignment vertical="top"/>
    </xf>
    <xf numFmtId="0" fontId="51" fillId="0" borderId="45" xfId="34" applyFont="1" applyFill="1" applyBorder="1" applyAlignment="1">
      <alignment vertical="top"/>
    </xf>
    <xf numFmtId="0" fontId="51" fillId="0" borderId="19" xfId="34" applyFont="1" applyBorder="1" applyAlignment="1">
      <alignment vertical="top"/>
    </xf>
    <xf numFmtId="0" fontId="52" fillId="0" borderId="0" xfId="34" applyFont="1" applyBorder="1" applyAlignment="1">
      <alignment vertical="top"/>
    </xf>
    <xf numFmtId="0" fontId="51" fillId="0" borderId="0" xfId="34" applyFont="1" applyBorder="1" applyAlignment="1">
      <alignment vertical="top"/>
    </xf>
    <xf numFmtId="0" fontId="52" fillId="0" borderId="45" xfId="34" applyFont="1" applyBorder="1" applyAlignment="1">
      <alignment vertical="top"/>
    </xf>
    <xf numFmtId="0" fontId="51" fillId="0" borderId="46" xfId="34" applyFont="1" applyBorder="1" applyAlignment="1">
      <alignment vertical="top"/>
    </xf>
    <xf numFmtId="0" fontId="52" fillId="0" borderId="0" xfId="34" applyFont="1" applyAlignment="1">
      <alignment vertical="top"/>
    </xf>
    <xf numFmtId="206" fontId="53" fillId="0" borderId="0" xfId="36" applyNumberFormat="1" applyFont="1" applyBorder="1">
      <alignment vertical="top"/>
      <protection/>
    </xf>
    <xf numFmtId="206" fontId="54" fillId="0" borderId="0" xfId="36" applyNumberFormat="1" applyFont="1" applyBorder="1">
      <alignment vertical="top"/>
      <protection/>
    </xf>
    <xf numFmtId="206" fontId="53" fillId="0" borderId="19" xfId="36" applyNumberFormat="1" applyFont="1" applyBorder="1">
      <alignment vertical="top"/>
      <protection/>
    </xf>
    <xf numFmtId="206" fontId="53" fillId="0" borderId="45" xfId="36" applyNumberFormat="1" applyFont="1" applyBorder="1">
      <alignment vertical="top"/>
      <protection/>
    </xf>
    <xf numFmtId="206" fontId="54" fillId="0" borderId="45" xfId="36" applyNumberFormat="1" applyFont="1" applyBorder="1">
      <alignment vertical="top"/>
      <protection/>
    </xf>
    <xf numFmtId="206" fontId="53" fillId="0" borderId="46" xfId="36" applyNumberFormat="1" applyFont="1" applyBorder="1">
      <alignment vertical="top"/>
      <protection/>
    </xf>
    <xf numFmtId="2" fontId="53" fillId="0" borderId="0" xfId="33" applyNumberFormat="1" applyFont="1" applyFill="1" applyBorder="1">
      <alignment vertical="top"/>
    </xf>
    <xf numFmtId="0" fontId="13" fillId="0" borderId="0" xfId="35" applyFont="1" applyFill="1" applyAlignment="1">
      <alignment vertical="center"/>
      <protection/>
    </xf>
    <xf numFmtId="0" fontId="11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3" fillId="0" borderId="0" xfId="35" applyFont="1" applyAlignment="1">
      <alignment vertical="center"/>
      <protection/>
    </xf>
    <xf numFmtId="206" fontId="9" fillId="4" borderId="33" xfId="95" applyNumberFormat="1" applyFill="1" applyBorder="1">
      <alignment horizontal="center" vertical="center"/>
      <protection/>
    </xf>
    <xf numFmtId="0" fontId="9" fillId="4" borderId="33" xfId="95" applyNumberFormat="1" applyFill="1" applyBorder="1">
      <alignment horizontal="center" vertical="center"/>
      <protection/>
    </xf>
    <xf numFmtId="0" fontId="10" fillId="4" borderId="33" xfId="79" applyFont="1" applyFill="1" applyBorder="1">
      <alignment horizontal="center" vertical="center"/>
      <protection/>
    </xf>
    <xf numFmtId="0" fontId="21" fillId="0" borderId="0" xfId="63" applyFont="1" applyBorder="1" applyAlignment="1" applyProtection="1">
      <alignment vertical="top"/>
      <protection/>
    </xf>
    <xf numFmtId="0" fontId="21" fillId="0" borderId="0" xfId="63" applyFont="1" applyBorder="1" applyAlignment="1" applyProtection="1">
      <alignment horizontal="center" vertical="top"/>
      <protection/>
    </xf>
    <xf numFmtId="0" fontId="23" fillId="0" borderId="0" xfId="0" applyFont="1" applyBorder="1" applyAlignment="1">
      <alignment horizontal="right" vertical="top"/>
    </xf>
    <xf numFmtId="192" fontId="23" fillId="0" borderId="0" xfId="0" applyNumberFormat="1" applyFont="1" applyBorder="1" applyAlignment="1">
      <alignment horizontal="centerContinuous" vertical="top"/>
    </xf>
    <xf numFmtId="0" fontId="11" fillId="0" borderId="47" xfId="72" applyBorder="1">
      <alignment horizontal="center" vertical="center" wrapText="1"/>
      <protection/>
    </xf>
    <xf numFmtId="0" fontId="10" fillId="4" borderId="48" xfId="79" applyFont="1" applyFill="1" applyBorder="1" applyAlignment="1">
      <alignment horizontal="center" vertical="center" wrapText="1"/>
      <protection/>
    </xf>
    <xf numFmtId="0" fontId="10" fillId="0" borderId="48" xfId="79" applyFont="1" applyFill="1" applyBorder="1" applyAlignment="1">
      <alignment horizontal="center" vertical="center" wrapText="1"/>
      <protection/>
    </xf>
    <xf numFmtId="194" fontId="11" fillId="4" borderId="48" xfId="37" applyNumberFormat="1" applyFont="1" applyFill="1" applyBorder="1" applyAlignment="1">
      <alignment horizontal="center" vertical="center" wrapText="1"/>
      <protection/>
    </xf>
    <xf numFmtId="195" fontId="11" fillId="0" borderId="49" xfId="37" applyFill="1" applyBorder="1" applyAlignment="1">
      <alignment horizontal="center" vertical="center"/>
      <protection/>
    </xf>
    <xf numFmtId="0" fontId="55" fillId="0" borderId="0" xfId="63" applyFont="1" applyBorder="1" applyAlignment="1" applyProtection="1">
      <alignment vertical="top"/>
      <protection/>
    </xf>
    <xf numFmtId="215" fontId="23" fillId="0" borderId="0" xfId="0" applyNumberFormat="1" applyFont="1" applyBorder="1" applyAlignment="1" applyProtection="1">
      <alignment horizontal="centerContinuous" vertical="top"/>
      <protection/>
    </xf>
    <xf numFmtId="0" fontId="55" fillId="0" borderId="0" xfId="0" applyFont="1" applyBorder="1" applyAlignment="1">
      <alignment vertical="top"/>
    </xf>
    <xf numFmtId="0" fontId="23" fillId="0" borderId="0" xfId="0" applyFont="1" applyBorder="1" applyAlignment="1">
      <alignment horizontal="centerContinuous" vertical="top"/>
    </xf>
    <xf numFmtId="0" fontId="0" fillId="10" borderId="21" xfId="35" applyFont="1" applyFill="1" applyBorder="1" applyAlignment="1">
      <alignment horizontal="center" vertical="center" wrapText="1"/>
      <protection/>
    </xf>
    <xf numFmtId="0" fontId="0" fillId="0" borderId="50" xfId="35" applyBorder="1" applyAlignment="1">
      <alignment horizontal="center" vertical="center"/>
      <protection/>
    </xf>
    <xf numFmtId="0" fontId="0" fillId="0" borderId="23" xfId="35" applyBorder="1" applyAlignment="1">
      <alignment horizontal="center" vertical="center"/>
      <protection/>
    </xf>
  </cellXfs>
  <cellStyles count="9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rrency_Дополнит" xfId="33"/>
    <cellStyle name="Hyperlink_Дополнит" xfId="34"/>
    <cellStyle name="Normal_Add" xfId="35"/>
    <cellStyle name="Normal_Дополнит" xfId="36"/>
    <cellStyle name="Price" xfId="37"/>
    <cellStyle name="Price &lt;" xfId="38"/>
    <cellStyle name="Price &gt;" xfId="39"/>
    <cellStyle name="Price бук" xfId="40"/>
    <cellStyle name="Price зеленый" xfId="41"/>
    <cellStyle name="Price светло-серый" xfId="42"/>
    <cellStyle name="Price т.серый" xfId="43"/>
    <cellStyle name="Price_Add" xfId="44"/>
    <cellStyle name="Size decimal, mm" xfId="45"/>
    <cellStyle name="Size, mm" xfId="46"/>
    <cellStyle name="Text" xfId="47"/>
    <cellStyle name="WorksCode" xfId="48"/>
    <cellStyle name="WorksCode-old" xfId="49"/>
    <cellStyle name="WorksCodeNEW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" xfId="57"/>
    <cellStyle name="Вес" xfId="58"/>
    <cellStyle name="Вес NET" xfId="59"/>
    <cellStyle name="Вес общий" xfId="60"/>
    <cellStyle name="Вывод" xfId="61"/>
    <cellStyle name="Вычисление" xfId="62"/>
    <cellStyle name="Hyperlink" xfId="63"/>
    <cellStyle name="Дата" xfId="64"/>
    <cellStyle name="Currency" xfId="65"/>
    <cellStyle name="Currency [0]" xfId="66"/>
    <cellStyle name="ед.измерения (шт.)" xfId="67"/>
    <cellStyle name="Заголовок 1" xfId="68"/>
    <cellStyle name="Заголовок 2" xfId="69"/>
    <cellStyle name="Заголовок 3" xfId="70"/>
    <cellStyle name="Заголовок 4" xfId="71"/>
    <cellStyle name="Заметка" xfId="72"/>
    <cellStyle name="Идентификатор" xfId="73"/>
    <cellStyle name="Итог" xfId="74"/>
    <cellStyle name="Код" xfId="75"/>
    <cellStyle name="Код цвета" xfId="76"/>
    <cellStyle name="Количество" xfId="77"/>
    <cellStyle name="Контрольная ячейка" xfId="78"/>
    <cellStyle name="Модель" xfId="79"/>
    <cellStyle name="Название" xfId="80"/>
    <cellStyle name="Наименование" xfId="81"/>
    <cellStyle name="Нейтральный" xfId="82"/>
    <cellStyle name="Номер чертежа" xfId="83"/>
    <cellStyle name="Объем" xfId="84"/>
    <cellStyle name="Объем NET" xfId="85"/>
    <cellStyle name="Объем общий" xfId="86"/>
    <cellStyle name="Объем покупки" xfId="87"/>
    <cellStyle name="Объем_Дополнит" xfId="88"/>
    <cellStyle name="Плохой" xfId="89"/>
    <cellStyle name="Площадь" xfId="90"/>
    <cellStyle name="Пояснение" xfId="91"/>
    <cellStyle name="Followed Hyperlink" xfId="92"/>
    <cellStyle name="Percent" xfId="93"/>
    <cellStyle name="Проценты" xfId="94"/>
    <cellStyle name="Размеры" xfId="95"/>
    <cellStyle name="Связанная ячейка" xfId="96"/>
    <cellStyle name="Скидка" xfId="97"/>
    <cellStyle name="Текст предупреждения" xfId="98"/>
    <cellStyle name="Comma" xfId="99"/>
    <cellStyle name="Comma [0]" xfId="100"/>
    <cellStyle name="Хороший" xfId="101"/>
    <cellStyle name="Цвет" xfId="102"/>
    <cellStyle name="Цена $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4.emf" /><Relationship Id="rId3" Type="http://schemas.openxmlformats.org/officeDocument/2006/relationships/image" Target="../media/image15.emf" /><Relationship Id="rId4" Type="http://schemas.openxmlformats.org/officeDocument/2006/relationships/image" Target="../media/image16.emf" /><Relationship Id="rId5" Type="http://schemas.openxmlformats.org/officeDocument/2006/relationships/image" Target="../media/image17.emf" /><Relationship Id="rId6" Type="http://schemas.openxmlformats.org/officeDocument/2006/relationships/image" Target="../media/image18.emf" /><Relationship Id="rId7" Type="http://schemas.openxmlformats.org/officeDocument/2006/relationships/image" Target="../media/image19.emf" /><Relationship Id="rId8" Type="http://schemas.openxmlformats.org/officeDocument/2006/relationships/image" Target="../media/image20.emf" /><Relationship Id="rId9" Type="http://schemas.openxmlformats.org/officeDocument/2006/relationships/image" Target="../media/image21.emf" /><Relationship Id="rId10" Type="http://schemas.openxmlformats.org/officeDocument/2006/relationships/image" Target="../media/image1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23.emf" /><Relationship Id="rId3" Type="http://schemas.openxmlformats.org/officeDocument/2006/relationships/image" Target="../media/image24.emf" /><Relationship Id="rId4" Type="http://schemas.openxmlformats.org/officeDocument/2006/relationships/image" Target="../media/image25.emf" /><Relationship Id="rId5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14</xdr:row>
      <xdr:rowOff>114300</xdr:rowOff>
    </xdr:from>
    <xdr:to>
      <xdr:col>0</xdr:col>
      <xdr:colOff>1447800</xdr:colOff>
      <xdr:row>21</xdr:row>
      <xdr:rowOff>38100</xdr:rowOff>
    </xdr:to>
    <xdr:pic>
      <xdr:nvPicPr>
        <xdr:cNvPr id="1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276475"/>
          <a:ext cx="11906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40</xdr:row>
      <xdr:rowOff>104775</xdr:rowOff>
    </xdr:from>
    <xdr:to>
      <xdr:col>0</xdr:col>
      <xdr:colOff>1028700</xdr:colOff>
      <xdr:row>46</xdr:row>
      <xdr:rowOff>76200</xdr:rowOff>
    </xdr:to>
    <xdr:pic>
      <xdr:nvPicPr>
        <xdr:cNvPr id="2" name="Picture 2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5895975"/>
          <a:ext cx="6000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32</xdr:row>
      <xdr:rowOff>28575</xdr:rowOff>
    </xdr:from>
    <xdr:to>
      <xdr:col>0</xdr:col>
      <xdr:colOff>1323975</xdr:colOff>
      <xdr:row>38</xdr:row>
      <xdr:rowOff>76200</xdr:rowOff>
    </xdr:to>
    <xdr:pic>
      <xdr:nvPicPr>
        <xdr:cNvPr id="3" name="Picture 2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4695825"/>
          <a:ext cx="933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48</xdr:row>
      <xdr:rowOff>66675</xdr:rowOff>
    </xdr:from>
    <xdr:to>
      <xdr:col>0</xdr:col>
      <xdr:colOff>1076325</xdr:colOff>
      <xdr:row>53</xdr:row>
      <xdr:rowOff>76200</xdr:rowOff>
    </xdr:to>
    <xdr:pic>
      <xdr:nvPicPr>
        <xdr:cNvPr id="4" name="Picture 27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6962775"/>
          <a:ext cx="990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52</xdr:row>
      <xdr:rowOff>123825</xdr:rowOff>
    </xdr:from>
    <xdr:to>
      <xdr:col>0</xdr:col>
      <xdr:colOff>1628775</xdr:colOff>
      <xdr:row>57</xdr:row>
      <xdr:rowOff>28575</xdr:rowOff>
    </xdr:to>
    <xdr:pic>
      <xdr:nvPicPr>
        <xdr:cNvPr id="5" name="Picture 28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" y="7553325"/>
          <a:ext cx="1143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23</xdr:row>
      <xdr:rowOff>66675</xdr:rowOff>
    </xdr:from>
    <xdr:to>
      <xdr:col>0</xdr:col>
      <xdr:colOff>1514475</xdr:colOff>
      <xdr:row>30</xdr:row>
      <xdr:rowOff>114300</xdr:rowOff>
    </xdr:to>
    <xdr:pic>
      <xdr:nvPicPr>
        <xdr:cNvPr id="6" name="Picture 29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9075" y="3467100"/>
          <a:ext cx="12954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71</xdr:row>
      <xdr:rowOff>38100</xdr:rowOff>
    </xdr:from>
    <xdr:to>
      <xdr:col>0</xdr:col>
      <xdr:colOff>723900</xdr:colOff>
      <xdr:row>76</xdr:row>
      <xdr:rowOff>123825</xdr:rowOff>
    </xdr:to>
    <xdr:pic>
      <xdr:nvPicPr>
        <xdr:cNvPr id="7" name="Picture 29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4775" y="10077450"/>
          <a:ext cx="6191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73</xdr:row>
      <xdr:rowOff>0</xdr:rowOff>
    </xdr:from>
    <xdr:to>
      <xdr:col>0</xdr:col>
      <xdr:colOff>1590675</xdr:colOff>
      <xdr:row>78</xdr:row>
      <xdr:rowOff>114300</xdr:rowOff>
    </xdr:to>
    <xdr:pic>
      <xdr:nvPicPr>
        <xdr:cNvPr id="8" name="Picture 29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71550" y="10306050"/>
          <a:ext cx="619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59</xdr:row>
      <xdr:rowOff>66675</xdr:rowOff>
    </xdr:from>
    <xdr:to>
      <xdr:col>0</xdr:col>
      <xdr:colOff>1190625</xdr:colOff>
      <xdr:row>65</xdr:row>
      <xdr:rowOff>28575</xdr:rowOff>
    </xdr:to>
    <xdr:pic>
      <xdr:nvPicPr>
        <xdr:cNvPr id="9" name="Picture 29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6200" y="8467725"/>
          <a:ext cx="1114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61</xdr:row>
      <xdr:rowOff>66675</xdr:rowOff>
    </xdr:from>
    <xdr:to>
      <xdr:col>0</xdr:col>
      <xdr:colOff>1571625</xdr:colOff>
      <xdr:row>68</xdr:row>
      <xdr:rowOff>66675</xdr:rowOff>
    </xdr:to>
    <xdr:pic>
      <xdr:nvPicPr>
        <xdr:cNvPr id="10" name="Picture 29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38225" y="8734425"/>
          <a:ext cx="533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9</xdr:row>
      <xdr:rowOff>76200</xdr:rowOff>
    </xdr:from>
    <xdr:to>
      <xdr:col>6</xdr:col>
      <xdr:colOff>676275</xdr:colOff>
      <xdr:row>11</xdr:row>
      <xdr:rowOff>85725</xdr:rowOff>
    </xdr:to>
    <xdr:sp>
      <xdr:nvSpPr>
        <xdr:cNvPr id="11" name="WordArt 1"/>
        <xdr:cNvSpPr>
          <a:spLocks/>
        </xdr:cNvSpPr>
      </xdr:nvSpPr>
      <xdr:spPr>
        <a:xfrm>
          <a:off x="6000750" y="1314450"/>
          <a:ext cx="1657350" cy="31432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825600"/>
                  </a:gs>
                  <a:gs pos="13000">
                    <a:srgbClr val="FFA800"/>
                  </a:gs>
                  <a:gs pos="28000">
                    <a:srgbClr val="825600"/>
                  </a:gs>
                  <a:gs pos="42999">
                    <a:srgbClr val="FFA800"/>
                  </a:gs>
                  <a:gs pos="58000">
                    <a:srgbClr val="825600"/>
                  </a:gs>
                  <a:gs pos="72000">
                    <a:srgbClr val="FFA800"/>
                  </a:gs>
                  <a:gs pos="87000">
                    <a:srgbClr val="825600"/>
                  </a:gs>
                  <a:gs pos="100000">
                    <a:srgbClr val="FFA800"/>
                  </a:gs>
                </a:gsLst>
                <a:lin ang="0" scaled="1"/>
              </a:gradFill>
              <a:latin typeface="Arial Black"/>
              <a:cs typeface="Arial Black"/>
            </a:rPr>
            <a:t>Charisma</a:t>
          </a:r>
        </a:p>
      </xdr:txBody>
    </xdr:sp>
    <xdr:clientData/>
  </xdr:twoCellAnchor>
  <xdr:twoCellAnchor>
    <xdr:from>
      <xdr:col>0</xdr:col>
      <xdr:colOff>57150</xdr:colOff>
      <xdr:row>0</xdr:row>
      <xdr:rowOff>95250</xdr:rowOff>
    </xdr:from>
    <xdr:to>
      <xdr:col>4</xdr:col>
      <xdr:colOff>457200</xdr:colOff>
      <xdr:row>8</xdr:row>
      <xdr:rowOff>38100</xdr:rowOff>
    </xdr:to>
    <xdr:pic>
      <xdr:nvPicPr>
        <xdr:cNvPr id="12" name="Рисунок 1" descr="логотип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150" y="95250"/>
          <a:ext cx="60579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9</xdr:row>
      <xdr:rowOff>76200</xdr:rowOff>
    </xdr:from>
    <xdr:to>
      <xdr:col>6</xdr:col>
      <xdr:colOff>676275</xdr:colOff>
      <xdr:row>11</xdr:row>
      <xdr:rowOff>85725</xdr:rowOff>
    </xdr:to>
    <xdr:sp>
      <xdr:nvSpPr>
        <xdr:cNvPr id="1" name="WordArt 1"/>
        <xdr:cNvSpPr>
          <a:spLocks/>
        </xdr:cNvSpPr>
      </xdr:nvSpPr>
      <xdr:spPr>
        <a:xfrm>
          <a:off x="5991225" y="1314450"/>
          <a:ext cx="1609725" cy="31432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825600"/>
                  </a:gs>
                  <a:gs pos="13000">
                    <a:srgbClr val="FFA800"/>
                  </a:gs>
                  <a:gs pos="28000">
                    <a:srgbClr val="825600"/>
                  </a:gs>
                  <a:gs pos="42999">
                    <a:srgbClr val="FFA800"/>
                  </a:gs>
                  <a:gs pos="58000">
                    <a:srgbClr val="825600"/>
                  </a:gs>
                  <a:gs pos="72000">
                    <a:srgbClr val="FFA800"/>
                  </a:gs>
                  <a:gs pos="87000">
                    <a:srgbClr val="825600"/>
                  </a:gs>
                  <a:gs pos="100000">
                    <a:srgbClr val="FFA800"/>
                  </a:gs>
                </a:gsLst>
                <a:lin ang="0" scaled="1"/>
              </a:gradFill>
              <a:latin typeface="Arial Black"/>
              <a:cs typeface="Arial Black"/>
            </a:rPr>
            <a:t>Charisma</a:t>
          </a:r>
        </a:p>
      </xdr:txBody>
    </xdr:sp>
    <xdr:clientData/>
  </xdr:twoCellAnchor>
  <xdr:twoCellAnchor editAs="oneCell">
    <xdr:from>
      <xdr:col>0</xdr:col>
      <xdr:colOff>723900</xdr:colOff>
      <xdr:row>44</xdr:row>
      <xdr:rowOff>9525</xdr:rowOff>
    </xdr:from>
    <xdr:to>
      <xdr:col>0</xdr:col>
      <xdr:colOff>1323975</xdr:colOff>
      <xdr:row>49</xdr:row>
      <xdr:rowOff>9525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6210300"/>
          <a:ext cx="600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14</xdr:row>
      <xdr:rowOff>76200</xdr:rowOff>
    </xdr:from>
    <xdr:to>
      <xdr:col>0</xdr:col>
      <xdr:colOff>1400175</xdr:colOff>
      <xdr:row>20</xdr:row>
      <xdr:rowOff>9525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238375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20</xdr:row>
      <xdr:rowOff>38100</xdr:rowOff>
    </xdr:from>
    <xdr:to>
      <xdr:col>0</xdr:col>
      <xdr:colOff>1428750</xdr:colOff>
      <xdr:row>26</xdr:row>
      <xdr:rowOff>104775</xdr:rowOff>
    </xdr:to>
    <xdr:pic>
      <xdr:nvPicPr>
        <xdr:cNvPr id="4" name="Picture 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3000375"/>
          <a:ext cx="10382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29</xdr:row>
      <xdr:rowOff>47625</xdr:rowOff>
    </xdr:from>
    <xdr:to>
      <xdr:col>0</xdr:col>
      <xdr:colOff>1419225</xdr:colOff>
      <xdr:row>37</xdr:row>
      <xdr:rowOff>9525</xdr:rowOff>
    </xdr:to>
    <xdr:pic>
      <xdr:nvPicPr>
        <xdr:cNvPr id="5" name="Picture 4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" y="4248150"/>
          <a:ext cx="12858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36</xdr:row>
      <xdr:rowOff>76200</xdr:rowOff>
    </xdr:from>
    <xdr:to>
      <xdr:col>0</xdr:col>
      <xdr:colOff>1495425</xdr:colOff>
      <xdr:row>45</xdr:row>
      <xdr:rowOff>0</xdr:rowOff>
    </xdr:to>
    <xdr:pic>
      <xdr:nvPicPr>
        <xdr:cNvPr id="6" name="Picture 4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5210175"/>
          <a:ext cx="13335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51</xdr:row>
      <xdr:rowOff>38100</xdr:rowOff>
    </xdr:from>
    <xdr:to>
      <xdr:col>0</xdr:col>
      <xdr:colOff>1323975</xdr:colOff>
      <xdr:row>58</xdr:row>
      <xdr:rowOff>76200</xdr:rowOff>
    </xdr:to>
    <xdr:pic>
      <xdr:nvPicPr>
        <xdr:cNvPr id="7" name="Picture 4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" y="7210425"/>
          <a:ext cx="962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61</xdr:row>
      <xdr:rowOff>66675</xdr:rowOff>
    </xdr:from>
    <xdr:to>
      <xdr:col>0</xdr:col>
      <xdr:colOff>1228725</xdr:colOff>
      <xdr:row>68</xdr:row>
      <xdr:rowOff>85725</xdr:rowOff>
    </xdr:to>
    <xdr:pic>
      <xdr:nvPicPr>
        <xdr:cNvPr id="8" name="Picture 4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6725" y="861060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71</xdr:row>
      <xdr:rowOff>76200</xdr:rowOff>
    </xdr:from>
    <xdr:to>
      <xdr:col>0</xdr:col>
      <xdr:colOff>704850</xdr:colOff>
      <xdr:row>78</xdr:row>
      <xdr:rowOff>104775</xdr:rowOff>
    </xdr:to>
    <xdr:pic>
      <xdr:nvPicPr>
        <xdr:cNvPr id="9" name="Picture 4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3350" y="9991725"/>
          <a:ext cx="5715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904875</xdr:colOff>
      <xdr:row>71</xdr:row>
      <xdr:rowOff>66675</xdr:rowOff>
    </xdr:from>
    <xdr:to>
      <xdr:col>0</xdr:col>
      <xdr:colOff>1524000</xdr:colOff>
      <xdr:row>78</xdr:row>
      <xdr:rowOff>104775</xdr:rowOff>
    </xdr:to>
    <xdr:pic>
      <xdr:nvPicPr>
        <xdr:cNvPr id="10" name="Picture 4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04875" y="9982200"/>
          <a:ext cx="619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95250</xdr:rowOff>
    </xdr:from>
    <xdr:to>
      <xdr:col>4</xdr:col>
      <xdr:colOff>457200</xdr:colOff>
      <xdr:row>8</xdr:row>
      <xdr:rowOff>38100</xdr:rowOff>
    </xdr:to>
    <xdr:pic>
      <xdr:nvPicPr>
        <xdr:cNvPr id="11" name="Рисунок 1" descr="логотип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95250"/>
          <a:ext cx="6048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14</xdr:row>
      <xdr:rowOff>123825</xdr:rowOff>
    </xdr:from>
    <xdr:to>
      <xdr:col>0</xdr:col>
      <xdr:colOff>2200275</xdr:colOff>
      <xdr:row>27</xdr:row>
      <xdr:rowOff>38100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95525"/>
          <a:ext cx="210502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33</xdr:row>
      <xdr:rowOff>85725</xdr:rowOff>
    </xdr:from>
    <xdr:to>
      <xdr:col>0</xdr:col>
      <xdr:colOff>1609725</xdr:colOff>
      <xdr:row>45</xdr:row>
      <xdr:rowOff>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829175"/>
          <a:ext cx="12668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49</xdr:row>
      <xdr:rowOff>28575</xdr:rowOff>
    </xdr:from>
    <xdr:to>
      <xdr:col>0</xdr:col>
      <xdr:colOff>2105025</xdr:colOff>
      <xdr:row>60</xdr:row>
      <xdr:rowOff>123825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9575" y="6943725"/>
          <a:ext cx="16954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70</xdr:row>
      <xdr:rowOff>104775</xdr:rowOff>
    </xdr:from>
    <xdr:to>
      <xdr:col>0</xdr:col>
      <xdr:colOff>1933575</xdr:colOff>
      <xdr:row>80</xdr:row>
      <xdr:rowOff>66675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9858375"/>
          <a:ext cx="17621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352425</xdr:colOff>
      <xdr:row>9</xdr:row>
      <xdr:rowOff>38100</xdr:rowOff>
    </xdr:from>
    <xdr:to>
      <xdr:col>8</xdr:col>
      <xdr:colOff>628650</xdr:colOff>
      <xdr:row>11</xdr:row>
      <xdr:rowOff>76200</xdr:rowOff>
    </xdr:to>
    <xdr:sp>
      <xdr:nvSpPr>
        <xdr:cNvPr id="5" name="WordArt 1"/>
        <xdr:cNvSpPr>
          <a:spLocks/>
        </xdr:cNvSpPr>
      </xdr:nvSpPr>
      <xdr:spPr>
        <a:xfrm>
          <a:off x="5772150" y="1276350"/>
          <a:ext cx="1724025" cy="3429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825600"/>
                  </a:gs>
                  <a:gs pos="13000">
                    <a:srgbClr val="FFA800"/>
                  </a:gs>
                  <a:gs pos="28000">
                    <a:srgbClr val="825600"/>
                  </a:gs>
                  <a:gs pos="42999">
                    <a:srgbClr val="FFA800"/>
                  </a:gs>
                  <a:gs pos="58000">
                    <a:srgbClr val="825600"/>
                  </a:gs>
                  <a:gs pos="72000">
                    <a:srgbClr val="FFA800"/>
                  </a:gs>
                  <a:gs pos="87000">
                    <a:srgbClr val="825600"/>
                  </a:gs>
                  <a:gs pos="100000">
                    <a:srgbClr val="FFA800"/>
                  </a:gs>
                </a:gsLst>
                <a:lin ang="0" scaled="1"/>
              </a:gradFill>
              <a:latin typeface="Arial Black"/>
              <a:cs typeface="Arial Black"/>
            </a:rPr>
            <a:t>Charisma</a:t>
          </a:r>
        </a:p>
      </xdr:txBody>
    </xdr:sp>
    <xdr:clientData/>
  </xdr:twoCellAnchor>
  <xdr:twoCellAnchor>
    <xdr:from>
      <xdr:col>0</xdr:col>
      <xdr:colOff>57150</xdr:colOff>
      <xdr:row>0</xdr:row>
      <xdr:rowOff>95250</xdr:rowOff>
    </xdr:from>
    <xdr:to>
      <xdr:col>5</xdr:col>
      <xdr:colOff>304800</xdr:colOff>
      <xdr:row>8</xdr:row>
      <xdr:rowOff>38100</xdr:rowOff>
    </xdr:to>
    <xdr:pic>
      <xdr:nvPicPr>
        <xdr:cNvPr id="6" name="Рисунок 1" descr="логотип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95250"/>
          <a:ext cx="5667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a220\files%20nsa220\Documents%20and%20Settings\gvineriyan\Local%20Settings\Temporary%20Internet%20Files\OLKAD\MAESTRO%20Retail%20Price%202005-06-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полнит"/>
      <sheetName val="МАЭСТРО page 1"/>
    </sheetNames>
    <sheetDataSet>
      <sheetData sheetId="0">
        <row r="2">
          <cell r="I2" t="str">
            <v>M2C80SL</v>
          </cell>
          <cell r="J2">
            <v>234</v>
          </cell>
          <cell r="K2">
            <v>40.8</v>
          </cell>
          <cell r="L2">
            <v>0.10300000000000001</v>
          </cell>
        </row>
        <row r="3">
          <cell r="I3" t="str">
            <v>M5C80</v>
          </cell>
          <cell r="J3">
            <v>349</v>
          </cell>
          <cell r="K3">
            <v>87.6</v>
          </cell>
          <cell r="L3">
            <v>0.25</v>
          </cell>
        </row>
        <row r="4">
          <cell r="I4" t="str">
            <v>M5C80G</v>
          </cell>
          <cell r="J4">
            <v>370</v>
          </cell>
          <cell r="K4">
            <v>102.9</v>
          </cell>
          <cell r="L4">
            <v>0.224</v>
          </cell>
        </row>
        <row r="5">
          <cell r="I5" t="str">
            <v>M5C80W</v>
          </cell>
          <cell r="J5">
            <v>394</v>
          </cell>
          <cell r="K5">
            <v>81</v>
          </cell>
          <cell r="L5">
            <v>0.233</v>
          </cell>
        </row>
        <row r="6">
          <cell r="I6" t="str">
            <v>MBR1280</v>
          </cell>
          <cell r="J6">
            <v>192</v>
          </cell>
          <cell r="K6">
            <v>50.9</v>
          </cell>
          <cell r="L6">
            <v>0.139</v>
          </cell>
        </row>
        <row r="7">
          <cell r="I7" t="str">
            <v>MCT1260</v>
          </cell>
          <cell r="J7">
            <v>153</v>
          </cell>
          <cell r="K7">
            <v>35.8</v>
          </cell>
          <cell r="L7">
            <v>0.104</v>
          </cell>
        </row>
        <row r="8">
          <cell r="I8" t="str">
            <v>MMC1457</v>
          </cell>
          <cell r="J8">
            <v>340</v>
          </cell>
          <cell r="K8">
            <v>58</v>
          </cell>
          <cell r="L8">
            <v>0.579</v>
          </cell>
        </row>
        <row r="9">
          <cell r="I9" t="str">
            <v>MMC1457-F</v>
          </cell>
          <cell r="J9">
            <v>628</v>
          </cell>
          <cell r="K9">
            <v>86</v>
          </cell>
          <cell r="L9">
            <v>0.579</v>
          </cell>
        </row>
        <row r="10">
          <cell r="I10" t="str">
            <v>MMP3</v>
          </cell>
          <cell r="J10">
            <v>187</v>
          </cell>
          <cell r="K10">
            <v>24.4</v>
          </cell>
          <cell r="L10">
            <v>0.173</v>
          </cell>
        </row>
        <row r="11">
          <cell r="I11" t="str">
            <v>MMT2411</v>
          </cell>
          <cell r="J11">
            <v>518</v>
          </cell>
          <cell r="K11">
            <v>116</v>
          </cell>
          <cell r="L11">
            <v>0.301</v>
          </cell>
        </row>
        <row r="12">
          <cell r="I12" t="str">
            <v>MRMT1200</v>
          </cell>
          <cell r="J12">
            <v>382</v>
          </cell>
          <cell r="K12">
            <v>70.5</v>
          </cell>
          <cell r="L12">
            <v>0.18</v>
          </cell>
        </row>
        <row r="13">
          <cell r="I13" t="str">
            <v>MRMT900</v>
          </cell>
          <cell r="J13">
            <v>311</v>
          </cell>
          <cell r="K13">
            <v>54.9</v>
          </cell>
          <cell r="L13">
            <v>0.153</v>
          </cell>
        </row>
        <row r="14">
          <cell r="I14" t="str">
            <v>MSR1250</v>
          </cell>
          <cell r="J14">
            <v>174</v>
          </cell>
          <cell r="K14">
            <v>39.7</v>
          </cell>
          <cell r="L14">
            <v>0.101</v>
          </cell>
        </row>
        <row r="15">
          <cell r="I15" t="str">
            <v>MST1680</v>
          </cell>
          <cell r="J15">
            <v>397</v>
          </cell>
          <cell r="K15">
            <v>86.7</v>
          </cell>
          <cell r="L15">
            <v>0.22199999999999998</v>
          </cell>
        </row>
        <row r="16">
          <cell r="I16" t="str">
            <v>MST1890</v>
          </cell>
          <cell r="J16">
            <v>445</v>
          </cell>
          <cell r="K16">
            <v>96.5</v>
          </cell>
          <cell r="L16">
            <v>0.253</v>
          </cell>
        </row>
        <row r="17">
          <cell r="I17" t="str">
            <v>MST2090</v>
          </cell>
          <cell r="J17">
            <v>476</v>
          </cell>
          <cell r="K17">
            <v>102.8</v>
          </cell>
          <cell r="L17">
            <v>0.272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1146"/>
  <sheetViews>
    <sheetView zoomScale="120" zoomScaleNormal="120" workbookViewId="0" topLeftCell="A1">
      <pane ySplit="2" topLeftCell="BM3" activePane="bottomLeft" state="frozen"/>
      <selection pane="topLeft" activeCell="D1" sqref="D1"/>
      <selection pane="bottomLeft" activeCell="A3" sqref="A3"/>
    </sheetView>
  </sheetViews>
  <sheetFormatPr defaultColWidth="9.59765625" defaultRowHeight="9.75"/>
  <cols>
    <col min="1" max="1" width="15" style="4" customWidth="1"/>
    <col min="2" max="2" width="16.19921875" style="4" customWidth="1"/>
    <col min="3" max="3" width="49.3984375" style="4" customWidth="1"/>
    <col min="4" max="5" width="9.3984375" style="4" customWidth="1"/>
    <col min="6" max="6" width="17.19921875" style="4" bestFit="1" customWidth="1"/>
    <col min="7" max="7" width="20" style="4" customWidth="1"/>
    <col min="8" max="8" width="18.3984375" style="4" customWidth="1"/>
    <col min="9" max="9" width="6.796875" style="4" customWidth="1"/>
    <col min="10" max="12" width="9.3984375" style="4" customWidth="1"/>
    <col min="13" max="13" width="32.3984375" style="4" customWidth="1"/>
    <col min="14" max="16384" width="9.3984375" style="4" customWidth="1"/>
  </cols>
  <sheetData>
    <row r="1" spans="1:10" ht="20.25" customHeight="1">
      <c r="A1" s="2" t="s">
        <v>13</v>
      </c>
      <c r="B1" s="3">
        <v>1</v>
      </c>
      <c r="C1" s="33" t="s">
        <v>14</v>
      </c>
      <c r="H1" s="25" t="b">
        <v>0</v>
      </c>
      <c r="J1" s="20" t="b">
        <v>0</v>
      </c>
    </row>
    <row r="2" spans="1:13" ht="9.75">
      <c r="A2" s="32" t="s">
        <v>84</v>
      </c>
      <c r="B2" s="6"/>
      <c r="C2" s="6"/>
      <c r="F2" s="28" t="s">
        <v>7</v>
      </c>
      <c r="G2" s="28" t="s">
        <v>8</v>
      </c>
      <c r="H2" s="28" t="s">
        <v>9</v>
      </c>
      <c r="I2" s="28" t="s">
        <v>10</v>
      </c>
      <c r="J2" s="28" t="s">
        <v>26</v>
      </c>
      <c r="K2" s="28" t="s">
        <v>27</v>
      </c>
      <c r="L2" s="28" t="s">
        <v>28</v>
      </c>
      <c r="M2" s="20" t="s">
        <v>170</v>
      </c>
    </row>
    <row r="3" spans="1:11" ht="9.75">
      <c r="A3" s="32" t="s">
        <v>85</v>
      </c>
      <c r="B3" s="6"/>
      <c r="C3" s="6"/>
      <c r="F3" s="60"/>
      <c r="G3" s="61"/>
      <c r="H3" s="62"/>
      <c r="I3" s="63"/>
      <c r="J3" s="29"/>
      <c r="K3" s="30"/>
    </row>
    <row r="4" spans="1:19" ht="10.5" thickBot="1">
      <c r="A4" s="5" t="s">
        <v>0</v>
      </c>
      <c r="B4" s="6"/>
      <c r="C4" s="6"/>
      <c r="F4" s="69" t="s">
        <v>74</v>
      </c>
      <c r="G4" s="94">
        <f>M4*1.18</f>
        <v>9683.08</v>
      </c>
      <c r="H4" s="95">
        <v>0.2</v>
      </c>
      <c r="I4" s="93">
        <v>28</v>
      </c>
      <c r="J4" s="69">
        <v>443</v>
      </c>
      <c r="K4" s="69">
        <v>450</v>
      </c>
      <c r="L4" s="69">
        <v>501</v>
      </c>
      <c r="M4" s="4">
        <v>8206</v>
      </c>
      <c r="S4"/>
    </row>
    <row r="5" spans="1:19" ht="12" thickTop="1">
      <c r="A5" s="7" t="str">
        <f>TEXT(B5,"ДД.ММ.ГГГГ")</f>
        <v>07.06.2012</v>
      </c>
      <c r="B5" s="13">
        <v>41067</v>
      </c>
      <c r="C5" s="21" t="s">
        <v>5</v>
      </c>
      <c r="F5" s="96" t="s">
        <v>22</v>
      </c>
      <c r="G5" s="113">
        <f>SUM(G6:G9)</f>
        <v>25176.48</v>
      </c>
      <c r="H5" s="95">
        <v>0.115</v>
      </c>
      <c r="I5" s="107">
        <v>34.9</v>
      </c>
      <c r="J5" s="114">
        <v>2000</v>
      </c>
      <c r="K5" s="115">
        <v>880</v>
      </c>
      <c r="L5" s="114">
        <v>750</v>
      </c>
      <c r="M5" s="113"/>
      <c r="N5" s="20" t="s">
        <v>169</v>
      </c>
      <c r="S5"/>
    </row>
    <row r="6" spans="1:19" ht="12" thickBot="1">
      <c r="A6" s="9" t="s">
        <v>1</v>
      </c>
      <c r="B6" s="10" t="s">
        <v>2</v>
      </c>
      <c r="C6" s="11" t="s">
        <v>1</v>
      </c>
      <c r="F6" s="97" t="s">
        <v>129</v>
      </c>
      <c r="G6" s="94">
        <f>IF(DealersPricelist,ROUND(M6*(1-Discount),0),M6)*1.18</f>
        <v>3045.58</v>
      </c>
      <c r="H6" s="95">
        <v>0.052</v>
      </c>
      <c r="I6" s="108">
        <v>21.7</v>
      </c>
      <c r="J6" s="69"/>
      <c r="K6" s="116"/>
      <c r="L6" s="69"/>
      <c r="M6" s="4">
        <v>2581</v>
      </c>
      <c r="S6"/>
    </row>
    <row r="7" spans="3:19" ht="12.75" thickBot="1" thickTop="1">
      <c r="C7" s="12"/>
      <c r="F7" s="98" t="s">
        <v>130</v>
      </c>
      <c r="G7" s="94">
        <f>IF(DealersPricelist,ROUND(M7*(1-Discount),0),M7)*1.18</f>
        <v>11338.619999999999</v>
      </c>
      <c r="H7" s="95">
        <v>0.045</v>
      </c>
      <c r="I7" s="108">
        <v>9.1</v>
      </c>
      <c r="J7" s="69"/>
      <c r="K7" s="116"/>
      <c r="L7" s="69"/>
      <c r="M7" s="4">
        <v>9609</v>
      </c>
      <c r="S7"/>
    </row>
    <row r="8" spans="1:19" ht="12" thickTop="1">
      <c r="A8" s="7" t="str">
        <f>TEXT(B8,"ДД.ММ.ГГГГ")</f>
        <v>07.06.2012</v>
      </c>
      <c r="B8" s="13">
        <v>41067</v>
      </c>
      <c r="C8" s="8" t="s">
        <v>3</v>
      </c>
      <c r="F8" s="97" t="s">
        <v>131</v>
      </c>
      <c r="G8" s="94">
        <f>IF(DealersPricelist,ROUND(M8*(1-Discount),0),M8)*1.18</f>
        <v>3548.2599999999998</v>
      </c>
      <c r="H8" s="95">
        <v>0.005</v>
      </c>
      <c r="I8" s="108">
        <v>1.2</v>
      </c>
      <c r="J8" s="69"/>
      <c r="K8" s="116"/>
      <c r="L8" s="69"/>
      <c r="M8" s="4">
        <v>3007</v>
      </c>
      <c r="S8"/>
    </row>
    <row r="9" spans="1:19" ht="12" thickBot="1">
      <c r="A9" s="9" t="s">
        <v>1</v>
      </c>
      <c r="B9" s="14" t="s">
        <v>1</v>
      </c>
      <c r="C9" s="11" t="s">
        <v>1</v>
      </c>
      <c r="F9" s="97" t="s">
        <v>132</v>
      </c>
      <c r="G9" s="94">
        <f>IF(DealersPricelist,ROUND(M9*(1-Discount),0),M9)*1.18</f>
        <v>7244.0199999999995</v>
      </c>
      <c r="H9" s="95">
        <v>0.013</v>
      </c>
      <c r="I9" s="108">
        <v>2.9</v>
      </c>
      <c r="J9" s="20"/>
      <c r="K9" s="116"/>
      <c r="L9" s="20"/>
      <c r="M9" s="4">
        <v>6139</v>
      </c>
      <c r="S9"/>
    </row>
    <row r="10" spans="6:19" ht="12" thickTop="1">
      <c r="F10" s="96" t="s">
        <v>23</v>
      </c>
      <c r="G10" s="113">
        <f>SUM(G11:G14)</f>
        <v>23772.28</v>
      </c>
      <c r="H10" s="95">
        <v>0.109</v>
      </c>
      <c r="I10" s="107">
        <v>32.4</v>
      </c>
      <c r="J10" s="114">
        <v>1800</v>
      </c>
      <c r="K10" s="115">
        <v>880</v>
      </c>
      <c r="L10" s="114">
        <v>750</v>
      </c>
      <c r="M10" s="113"/>
      <c r="N10" s="20" t="s">
        <v>169</v>
      </c>
      <c r="S10"/>
    </row>
    <row r="11" spans="1:19" ht="10.5">
      <c r="A11" s="20" t="s">
        <v>12</v>
      </c>
      <c r="F11" s="97" t="s">
        <v>133</v>
      </c>
      <c r="G11" s="94">
        <f>IF(DealersPricelist,ROUND(M11*(1-Discount),0),M11)*1.18</f>
        <v>3083.3399999999997</v>
      </c>
      <c r="H11" s="95">
        <v>0.047</v>
      </c>
      <c r="I11" s="108">
        <v>19.5</v>
      </c>
      <c r="J11" s="20"/>
      <c r="K11" s="116"/>
      <c r="L11" s="20"/>
      <c r="M11" s="4">
        <v>2613</v>
      </c>
      <c r="S11"/>
    </row>
    <row r="12" spans="1:19" ht="10.5">
      <c r="A12" s="31" t="s">
        <v>11</v>
      </c>
      <c r="F12" s="98" t="s">
        <v>130</v>
      </c>
      <c r="G12" s="94">
        <f>IF(DealersPricelist,ROUND(M12*(1-Discount),0),M12)*1.18</f>
        <v>11338.619999999999</v>
      </c>
      <c r="H12" s="95">
        <v>0.045</v>
      </c>
      <c r="I12" s="108">
        <v>9.1</v>
      </c>
      <c r="J12" s="69"/>
      <c r="K12" s="116"/>
      <c r="L12" s="69"/>
      <c r="M12" s="4">
        <v>9609</v>
      </c>
      <c r="O12" s="29"/>
      <c r="S12"/>
    </row>
    <row r="13" spans="6:19" ht="12" thickBot="1">
      <c r="F13" s="97" t="s">
        <v>131</v>
      </c>
      <c r="G13" s="94">
        <f>IF(DealersPricelist,ROUND(M13*(1-Discount),0),M13)*1.18</f>
        <v>3548.2599999999998</v>
      </c>
      <c r="H13" s="95">
        <v>0.005</v>
      </c>
      <c r="I13" s="108">
        <v>1.2</v>
      </c>
      <c r="J13" s="69"/>
      <c r="K13" s="116"/>
      <c r="L13" s="69"/>
      <c r="M13" s="4">
        <v>3007</v>
      </c>
      <c r="O13" s="29"/>
      <c r="S13"/>
    </row>
    <row r="14" spans="1:19" ht="12" thickTop="1">
      <c r="A14" s="134" t="s">
        <v>4</v>
      </c>
      <c r="B14" s="15"/>
      <c r="C14" s="16"/>
      <c r="F14" s="97" t="s">
        <v>134</v>
      </c>
      <c r="G14" s="94">
        <f>IF(DealersPricelist,ROUND(M14*(1-Discount),0),M14)*1.18</f>
        <v>5802.0599999999995</v>
      </c>
      <c r="H14" s="95">
        <v>0.012</v>
      </c>
      <c r="I14" s="108">
        <v>2.6</v>
      </c>
      <c r="J14" s="69"/>
      <c r="K14" s="116"/>
      <c r="L14" s="69"/>
      <c r="M14" s="4">
        <v>4917</v>
      </c>
      <c r="O14" s="29"/>
      <c r="S14"/>
    </row>
    <row r="15" spans="1:19" ht="10.5">
      <c r="A15" s="135"/>
      <c r="B15" s="17"/>
      <c r="C15" s="18"/>
      <c r="F15" s="96" t="s">
        <v>24</v>
      </c>
      <c r="G15" s="113">
        <f>SUM(G16:G19)</f>
        <v>22101.399999999998</v>
      </c>
      <c r="H15" s="95">
        <v>0.102</v>
      </c>
      <c r="I15" s="107">
        <v>29.9</v>
      </c>
      <c r="J15" s="114">
        <v>1600</v>
      </c>
      <c r="K15" s="115">
        <v>880</v>
      </c>
      <c r="L15" s="114">
        <v>750</v>
      </c>
      <c r="M15" s="113"/>
      <c r="N15" s="20" t="s">
        <v>169</v>
      </c>
      <c r="O15" s="29"/>
      <c r="S15"/>
    </row>
    <row r="16" spans="1:15" ht="10.5">
      <c r="A16" s="135"/>
      <c r="B16" s="17">
        <v>0</v>
      </c>
      <c r="C16" s="22" t="s">
        <v>82</v>
      </c>
      <c r="F16" s="97" t="s">
        <v>135</v>
      </c>
      <c r="G16" s="94">
        <f>IF(DealersPricelist,ROUND(M16*(1-Discount),0),M16)*1.18</f>
        <v>2854.42</v>
      </c>
      <c r="H16" s="95">
        <v>0.042</v>
      </c>
      <c r="I16" s="108">
        <v>17.3</v>
      </c>
      <c r="J16" s="20"/>
      <c r="K16" s="116"/>
      <c r="L16" s="20"/>
      <c r="M16" s="4">
        <v>2419</v>
      </c>
      <c r="O16" s="29"/>
    </row>
    <row r="17" spans="1:19" ht="10.5">
      <c r="A17" s="135"/>
      <c r="B17" s="17">
        <v>0</v>
      </c>
      <c r="C17" s="22"/>
      <c r="F17" s="98" t="s">
        <v>130</v>
      </c>
      <c r="G17" s="94">
        <f>IF(DealersPricelist,ROUND(M17*(1-Discount),0),M17)*1.18</f>
        <v>11338.619999999999</v>
      </c>
      <c r="H17" s="95">
        <v>0.045</v>
      </c>
      <c r="I17" s="108">
        <v>9.1</v>
      </c>
      <c r="J17" s="20"/>
      <c r="K17" s="116"/>
      <c r="L17" s="20"/>
      <c r="M17" s="4">
        <v>9609</v>
      </c>
      <c r="S17" s="69"/>
    </row>
    <row r="18" spans="1:19" ht="12" thickBot="1">
      <c r="A18" s="136"/>
      <c r="B18" s="19">
        <v>0</v>
      </c>
      <c r="C18" s="23"/>
      <c r="F18" s="97" t="s">
        <v>131</v>
      </c>
      <c r="G18" s="94">
        <f>IF(DealersPricelist,ROUND(M18*(1-Discount),0),M18)*1.18</f>
        <v>3548.2599999999998</v>
      </c>
      <c r="H18" s="95">
        <v>0.005</v>
      </c>
      <c r="I18" s="108">
        <v>1.2</v>
      </c>
      <c r="J18" s="20"/>
      <c r="K18" s="116"/>
      <c r="L18" s="20"/>
      <c r="M18" s="4">
        <v>3007</v>
      </c>
      <c r="S18" s="69"/>
    </row>
    <row r="19" spans="6:19" ht="12.75" thickBot="1" thickTop="1">
      <c r="F19" s="97" t="s">
        <v>136</v>
      </c>
      <c r="G19" s="94">
        <f>IF(DealersPricelist,ROUND(M19*(1-Discount),0),M19)*1.18</f>
        <v>4360.099999999999</v>
      </c>
      <c r="H19" s="95">
        <v>0.01</v>
      </c>
      <c r="I19" s="108">
        <v>2.3</v>
      </c>
      <c r="J19" s="20"/>
      <c r="K19" s="116"/>
      <c r="L19" s="20"/>
      <c r="M19" s="4">
        <v>3695</v>
      </c>
      <c r="S19" s="69"/>
    </row>
    <row r="20" spans="1:14" ht="10.5">
      <c r="A20"/>
      <c r="F20" s="99" t="s">
        <v>39</v>
      </c>
      <c r="G20" s="113">
        <f>SUM(G21:G24)</f>
        <v>19315.42</v>
      </c>
      <c r="H20" s="95">
        <v>0.07800000000000001</v>
      </c>
      <c r="I20" s="109">
        <v>20.8</v>
      </c>
      <c r="J20" s="114">
        <v>1000</v>
      </c>
      <c r="K20" s="115">
        <v>750</v>
      </c>
      <c r="L20" s="114">
        <v>750</v>
      </c>
      <c r="M20" s="113"/>
      <c r="N20" s="20" t="s">
        <v>169</v>
      </c>
    </row>
    <row r="21" spans="6:19" ht="10.5">
      <c r="F21" s="97" t="s">
        <v>137</v>
      </c>
      <c r="G21" s="94">
        <f>IF(DealersPricelist,ROUND(M21*(1-Discount),0),M21)*1.18</f>
        <v>1964.6999999999998</v>
      </c>
      <c r="H21" s="95">
        <v>0.023</v>
      </c>
      <c r="I21" s="108">
        <v>9.4</v>
      </c>
      <c r="J21" s="20"/>
      <c r="K21" s="20"/>
      <c r="L21" s="20"/>
      <c r="M21" s="4">
        <v>1665</v>
      </c>
      <c r="S21"/>
    </row>
    <row r="22" spans="6:19" ht="10.5">
      <c r="F22" s="98" t="s">
        <v>130</v>
      </c>
      <c r="G22" s="94">
        <f>IF(DealersPricelist,ROUND(M22*(1-Discount),0),M22)*1.18</f>
        <v>11338.619999999999</v>
      </c>
      <c r="H22" s="95">
        <v>0.045</v>
      </c>
      <c r="I22" s="108">
        <v>9.1</v>
      </c>
      <c r="J22" s="20"/>
      <c r="K22" s="20"/>
      <c r="L22" s="20"/>
      <c r="M22" s="4">
        <v>9609</v>
      </c>
      <c r="S22"/>
    </row>
    <row r="23" spans="1:19" ht="10.5">
      <c r="A23" s="20"/>
      <c r="F23" s="97" t="s">
        <v>138</v>
      </c>
      <c r="G23" s="94">
        <f>IF(DealersPricelist,ROUND(M23*(1-Discount),0),M23)*1.18</f>
        <v>2063.8199999999997</v>
      </c>
      <c r="H23" s="95">
        <v>0.004</v>
      </c>
      <c r="I23" s="108">
        <v>1</v>
      </c>
      <c r="J23" s="20"/>
      <c r="K23" s="86"/>
      <c r="L23" s="20"/>
      <c r="M23" s="4">
        <v>1749</v>
      </c>
      <c r="S23"/>
    </row>
    <row r="24" spans="1:19" ht="10.5">
      <c r="A24" s="24" t="s">
        <v>6</v>
      </c>
      <c r="F24" s="97" t="s">
        <v>139</v>
      </c>
      <c r="G24" s="94">
        <f>IF(DealersPricelist,ROUND(M24*(1-Discount),0),M24)*1.18</f>
        <v>3948.2799999999997</v>
      </c>
      <c r="H24" s="95">
        <v>0.006</v>
      </c>
      <c r="I24" s="108">
        <v>1.4</v>
      </c>
      <c r="J24" s="20"/>
      <c r="K24" s="86"/>
      <c r="L24" s="20"/>
      <c r="M24" s="4">
        <v>3346</v>
      </c>
      <c r="S24"/>
    </row>
    <row r="25" spans="6:19" ht="10.5">
      <c r="F25" s="96" t="s">
        <v>35</v>
      </c>
      <c r="G25" s="113">
        <f>SUM(G26:G27)</f>
        <v>9539.119999999999</v>
      </c>
      <c r="H25" s="95">
        <v>0.058</v>
      </c>
      <c r="I25" s="107">
        <v>16.4</v>
      </c>
      <c r="J25" s="114">
        <v>1000</v>
      </c>
      <c r="K25" s="115">
        <v>750</v>
      </c>
      <c r="L25" s="114">
        <v>750</v>
      </c>
      <c r="M25" s="113"/>
      <c r="N25" s="20" t="s">
        <v>169</v>
      </c>
      <c r="S25"/>
    </row>
    <row r="26" spans="6:19" ht="10.5">
      <c r="F26" s="97" t="s">
        <v>137</v>
      </c>
      <c r="G26" s="94">
        <f>IF(DealersPricelist,ROUND(M26*(1-Discount),0),M26)*1.18</f>
        <v>1964.6999999999998</v>
      </c>
      <c r="H26" s="95">
        <v>0.023</v>
      </c>
      <c r="I26" s="108">
        <v>9.4</v>
      </c>
      <c r="J26" s="20"/>
      <c r="K26" s="20"/>
      <c r="L26" s="20"/>
      <c r="M26" s="4">
        <v>1665</v>
      </c>
      <c r="S26"/>
    </row>
    <row r="27" spans="6:19" ht="10.5">
      <c r="F27" s="98" t="s">
        <v>140</v>
      </c>
      <c r="G27" s="94">
        <f>IF(DealersPricelist,ROUND(M27*(1-Discount),0),M27)*1.18</f>
        <v>7574.419999999999</v>
      </c>
      <c r="H27" s="95">
        <v>0.035</v>
      </c>
      <c r="I27" s="108">
        <v>7</v>
      </c>
      <c r="J27" s="69"/>
      <c r="K27" s="69"/>
      <c r="L27" s="69"/>
      <c r="M27" s="4">
        <v>6419</v>
      </c>
      <c r="S27"/>
    </row>
    <row r="28" spans="6:19" ht="12" thickBot="1">
      <c r="F28" s="100" t="s">
        <v>86</v>
      </c>
      <c r="G28" s="114">
        <f>IF(DealersPricelist,ROUND(M28*(1-Discount),0),M28)*1.18</f>
        <v>2475.64</v>
      </c>
      <c r="H28" s="95">
        <v>0.03</v>
      </c>
      <c r="I28" s="110">
        <v>12.8</v>
      </c>
      <c r="J28" s="114">
        <v>755</v>
      </c>
      <c r="K28" s="115">
        <v>702</v>
      </c>
      <c r="L28" s="114">
        <v>18</v>
      </c>
      <c r="M28" s="4">
        <v>2098</v>
      </c>
      <c r="S28"/>
    </row>
    <row r="29" spans="3:19" ht="10.5">
      <c r="C29" s="20"/>
      <c r="F29" s="101" t="s">
        <v>36</v>
      </c>
      <c r="G29" s="113">
        <f>SUM(G30:G31)</f>
        <v>4454.5</v>
      </c>
      <c r="H29" s="95">
        <v>0.024</v>
      </c>
      <c r="I29" s="107">
        <v>9.5</v>
      </c>
      <c r="J29" s="114">
        <v>1800</v>
      </c>
      <c r="K29" s="115">
        <v>400</v>
      </c>
      <c r="L29" s="114">
        <v>18</v>
      </c>
      <c r="M29" s="113"/>
      <c r="N29" s="20" t="s">
        <v>169</v>
      </c>
      <c r="S29"/>
    </row>
    <row r="30" spans="6:19" ht="10.5">
      <c r="F30" s="102" t="s">
        <v>141</v>
      </c>
      <c r="G30" s="94">
        <f>IF(DealersPricelist,ROUND(M30*(1-Discount),0),M30)*1.18</f>
        <v>1283.84</v>
      </c>
      <c r="H30" s="95">
        <v>0.022</v>
      </c>
      <c r="I30" s="108">
        <v>8.8</v>
      </c>
      <c r="J30" s="20"/>
      <c r="K30" s="20"/>
      <c r="L30" s="20"/>
      <c r="M30" s="4">
        <v>1088</v>
      </c>
      <c r="S30"/>
    </row>
    <row r="31" spans="6:19" ht="10.5">
      <c r="F31" s="102" t="s">
        <v>142</v>
      </c>
      <c r="G31" s="94">
        <f>IF(DealersPricelist,ROUND(M31*(1-Discount),0),M31)*1.18</f>
        <v>3170.66</v>
      </c>
      <c r="H31" s="95">
        <v>0.002</v>
      </c>
      <c r="I31" s="108">
        <v>0.6</v>
      </c>
      <c r="J31" s="69"/>
      <c r="K31" s="116"/>
      <c r="L31" s="69"/>
      <c r="M31" s="4">
        <v>2687</v>
      </c>
      <c r="S31"/>
    </row>
    <row r="32" spans="6:19" ht="10.5">
      <c r="F32" s="103" t="s">
        <v>37</v>
      </c>
      <c r="G32" s="113">
        <f>SUM(G33:G34)</f>
        <v>4332.96</v>
      </c>
      <c r="H32" s="95">
        <v>0.022</v>
      </c>
      <c r="I32" s="107">
        <v>8.5</v>
      </c>
      <c r="J32" s="114">
        <v>1600</v>
      </c>
      <c r="K32" s="115">
        <v>400</v>
      </c>
      <c r="L32" s="114">
        <v>18</v>
      </c>
      <c r="M32" s="113"/>
      <c r="N32" s="20" t="s">
        <v>169</v>
      </c>
      <c r="S32"/>
    </row>
    <row r="33" spans="6:19" ht="10.5">
      <c r="F33" s="102" t="s">
        <v>143</v>
      </c>
      <c r="G33" s="94">
        <f>IF(DealersPricelist,ROUND(M33*(1-Discount),0),M33)*1.18</f>
        <v>1162.3</v>
      </c>
      <c r="H33" s="95">
        <v>0.02</v>
      </c>
      <c r="I33" s="108">
        <v>7.9</v>
      </c>
      <c r="J33" s="20"/>
      <c r="K33" s="20"/>
      <c r="L33" s="20"/>
      <c r="M33" s="4">
        <v>985</v>
      </c>
      <c r="S33"/>
    </row>
    <row r="34" spans="6:19" ht="10.5">
      <c r="F34" s="102" t="s">
        <v>142</v>
      </c>
      <c r="G34" s="94">
        <f>IF(DealersPricelist,ROUND(M34*(1-Discount),0),M34)*1.18</f>
        <v>3170.66</v>
      </c>
      <c r="H34" s="95">
        <v>0.002</v>
      </c>
      <c r="I34" s="108">
        <v>0.6</v>
      </c>
      <c r="J34" s="20"/>
      <c r="K34" s="20"/>
      <c r="L34" s="20"/>
      <c r="M34" s="4">
        <v>2687</v>
      </c>
      <c r="S34"/>
    </row>
    <row r="35" spans="6:19" ht="10.5">
      <c r="F35" s="103" t="s">
        <v>38</v>
      </c>
      <c r="G35" s="113">
        <f>SUM(G36:G37)</f>
        <v>4294.0199999999995</v>
      </c>
      <c r="H35" s="95">
        <v>0.019000000000000003</v>
      </c>
      <c r="I35" s="107">
        <v>7.6</v>
      </c>
      <c r="J35" s="114">
        <v>1400</v>
      </c>
      <c r="K35" s="115">
        <v>400</v>
      </c>
      <c r="L35" s="114">
        <v>18</v>
      </c>
      <c r="M35" s="113"/>
      <c r="N35" s="20" t="s">
        <v>169</v>
      </c>
      <c r="S35"/>
    </row>
    <row r="36" spans="6:19" ht="10.5">
      <c r="F36" s="102" t="s">
        <v>144</v>
      </c>
      <c r="G36" s="94">
        <f>IF(DealersPricelist,ROUND(M36*(1-Discount),0),M36)*1.18</f>
        <v>1123.36</v>
      </c>
      <c r="H36" s="95">
        <v>0.017</v>
      </c>
      <c r="I36" s="108">
        <v>7</v>
      </c>
      <c r="J36" s="20"/>
      <c r="K36" s="20"/>
      <c r="L36" s="20"/>
      <c r="M36" s="4">
        <v>952</v>
      </c>
      <c r="S36"/>
    </row>
    <row r="37" spans="6:19" ht="10.5">
      <c r="F37" s="102" t="s">
        <v>142</v>
      </c>
      <c r="G37" s="94">
        <f>IF(DealersPricelist,ROUND(M37*(1-Discount),0),M37)*1.18</f>
        <v>3170.66</v>
      </c>
      <c r="H37" s="95">
        <v>0.002</v>
      </c>
      <c r="I37" s="108">
        <v>0.6</v>
      </c>
      <c r="J37" s="20"/>
      <c r="K37" s="20"/>
      <c r="L37" s="20"/>
      <c r="M37" s="4">
        <v>2687</v>
      </c>
      <c r="S37"/>
    </row>
    <row r="38" spans="6:19" ht="10.5">
      <c r="F38" s="105" t="s">
        <v>109</v>
      </c>
      <c r="G38" s="113">
        <f>SUM(G39:G46)</f>
        <v>25535.199999999997</v>
      </c>
      <c r="H38" s="95">
        <v>0.40800000000000003</v>
      </c>
      <c r="I38" s="107">
        <v>177.9</v>
      </c>
      <c r="J38" s="117">
        <v>2000</v>
      </c>
      <c r="K38" s="115">
        <v>450</v>
      </c>
      <c r="L38" s="117">
        <v>1810</v>
      </c>
      <c r="M38" s="113"/>
      <c r="N38" s="20" t="s">
        <v>169</v>
      </c>
      <c r="S38"/>
    </row>
    <row r="39" spans="6:19" ht="10.5">
      <c r="F39" s="106" t="s">
        <v>145</v>
      </c>
      <c r="G39" s="94">
        <f aca="true" t="shared" si="0" ref="G39:G46">IF(DealersPricelist,ROUND(M39*(1-Discount),0),M39)*1.18</f>
        <v>4024.9799999999996</v>
      </c>
      <c r="H39" s="95">
        <v>0.072</v>
      </c>
      <c r="I39" s="108">
        <v>33.4</v>
      </c>
      <c r="J39" s="20"/>
      <c r="K39" s="20"/>
      <c r="L39" s="20"/>
      <c r="M39" s="4">
        <v>3411</v>
      </c>
      <c r="S39"/>
    </row>
    <row r="40" spans="6:19" ht="10.5">
      <c r="F40" s="106" t="s">
        <v>146</v>
      </c>
      <c r="G40" s="94">
        <f t="shared" si="0"/>
        <v>6266.98</v>
      </c>
      <c r="H40" s="95">
        <v>0.085</v>
      </c>
      <c r="I40" s="108">
        <v>40.7</v>
      </c>
      <c r="J40" s="20"/>
      <c r="K40" s="20"/>
      <c r="L40" s="20"/>
      <c r="M40" s="4">
        <v>5311</v>
      </c>
      <c r="S40"/>
    </row>
    <row r="41" spans="6:19" ht="10.5">
      <c r="F41" s="106" t="s">
        <v>147</v>
      </c>
      <c r="G41" s="94">
        <f t="shared" si="0"/>
        <v>4060.3799999999997</v>
      </c>
      <c r="H41" s="95">
        <v>0.069</v>
      </c>
      <c r="I41" s="108">
        <v>29.7</v>
      </c>
      <c r="J41" s="20"/>
      <c r="K41" s="20"/>
      <c r="L41" s="20"/>
      <c r="M41" s="4">
        <v>3441</v>
      </c>
      <c r="S41"/>
    </row>
    <row r="42" spans="6:19" ht="10.5">
      <c r="F42" s="106" t="s">
        <v>148</v>
      </c>
      <c r="G42" s="94">
        <f t="shared" si="0"/>
        <v>2452.04</v>
      </c>
      <c r="H42" s="95">
        <v>0.046</v>
      </c>
      <c r="I42" s="108">
        <v>19.2</v>
      </c>
      <c r="J42" s="20"/>
      <c r="K42" s="20"/>
      <c r="L42" s="20"/>
      <c r="M42" s="4">
        <v>2078</v>
      </c>
      <c r="S42"/>
    </row>
    <row r="43" spans="6:19" ht="10.5">
      <c r="F43" s="106" t="s">
        <v>148</v>
      </c>
      <c r="G43" s="94">
        <f t="shared" si="0"/>
        <v>2452.04</v>
      </c>
      <c r="H43" s="95">
        <v>0.046</v>
      </c>
      <c r="I43" s="108">
        <v>19.2</v>
      </c>
      <c r="J43" s="20"/>
      <c r="K43" s="20"/>
      <c r="L43" s="20"/>
      <c r="M43" s="4">
        <v>2078</v>
      </c>
      <c r="S43"/>
    </row>
    <row r="44" spans="6:19" ht="10.5">
      <c r="F44" s="106" t="s">
        <v>149</v>
      </c>
      <c r="G44" s="94">
        <f t="shared" si="0"/>
        <v>1019.52</v>
      </c>
      <c r="H44" s="95">
        <v>0.012</v>
      </c>
      <c r="I44" s="108">
        <v>4.9</v>
      </c>
      <c r="J44" s="20"/>
      <c r="K44" s="20"/>
      <c r="L44" s="20"/>
      <c r="M44" s="4">
        <v>864</v>
      </c>
      <c r="S44"/>
    </row>
    <row r="45" spans="6:19" ht="10.5">
      <c r="F45" s="106" t="s">
        <v>150</v>
      </c>
      <c r="G45" s="94">
        <f t="shared" si="0"/>
        <v>1444.32</v>
      </c>
      <c r="H45" s="95">
        <v>0.022</v>
      </c>
      <c r="I45" s="108">
        <v>9.5</v>
      </c>
      <c r="J45" s="20"/>
      <c r="K45" s="86"/>
      <c r="L45" s="20"/>
      <c r="M45" s="4">
        <v>1224</v>
      </c>
      <c r="S45"/>
    </row>
    <row r="46" spans="6:19" ht="10.5">
      <c r="F46" s="106" t="s">
        <v>151</v>
      </c>
      <c r="G46" s="94">
        <f t="shared" si="0"/>
        <v>3814.9399999999996</v>
      </c>
      <c r="H46" s="95">
        <v>0.056</v>
      </c>
      <c r="I46" s="108">
        <v>21.4</v>
      </c>
      <c r="J46" s="20"/>
      <c r="K46" s="20"/>
      <c r="L46" s="20"/>
      <c r="M46" s="4">
        <v>3233</v>
      </c>
      <c r="S46"/>
    </row>
    <row r="47" spans="6:14" ht="10.5">
      <c r="F47" s="105" t="s">
        <v>108</v>
      </c>
      <c r="G47" s="113">
        <f>SUM(G48:G55)</f>
        <v>22681.959999999995</v>
      </c>
      <c r="H47" s="95">
        <v>0.35300000000000004</v>
      </c>
      <c r="I47" s="112">
        <v>150.5</v>
      </c>
      <c r="J47" s="117">
        <v>1500</v>
      </c>
      <c r="K47" s="115">
        <v>450</v>
      </c>
      <c r="L47" s="117">
        <v>1810</v>
      </c>
      <c r="M47" s="113"/>
      <c r="N47" s="20" t="s">
        <v>169</v>
      </c>
    </row>
    <row r="48" spans="6:19" ht="10.5">
      <c r="F48" s="106" t="s">
        <v>145</v>
      </c>
      <c r="G48" s="94">
        <f aca="true" t="shared" si="1" ref="G48:G55">IF(DealersPricelist,ROUND(M48*(1-Discount),0),M48)*1.18</f>
        <v>4024.9799999999996</v>
      </c>
      <c r="H48" s="95">
        <v>0.072</v>
      </c>
      <c r="I48" s="108">
        <v>33.4</v>
      </c>
      <c r="J48" s="20"/>
      <c r="K48" s="20"/>
      <c r="L48" s="20"/>
      <c r="M48" s="4">
        <v>3411</v>
      </c>
      <c r="S48" s="69"/>
    </row>
    <row r="49" spans="6:19" ht="10.5">
      <c r="F49" s="106" t="s">
        <v>153</v>
      </c>
      <c r="G49" s="94">
        <f t="shared" si="1"/>
        <v>5287.58</v>
      </c>
      <c r="H49" s="95">
        <v>0.071</v>
      </c>
      <c r="I49" s="108">
        <v>30.6</v>
      </c>
      <c r="J49" s="20"/>
      <c r="K49" s="20"/>
      <c r="L49" s="20"/>
      <c r="M49" s="4">
        <v>4481</v>
      </c>
      <c r="S49" s="69"/>
    </row>
    <row r="50" spans="6:19" ht="10.5">
      <c r="F50" s="106" t="s">
        <v>147</v>
      </c>
      <c r="G50" s="94">
        <f t="shared" si="1"/>
        <v>4060.3799999999997</v>
      </c>
      <c r="H50" s="95">
        <v>0.069</v>
      </c>
      <c r="I50" s="108">
        <v>29.7</v>
      </c>
      <c r="J50" s="20"/>
      <c r="K50" s="20"/>
      <c r="L50" s="20"/>
      <c r="M50" s="4">
        <v>3441</v>
      </c>
      <c r="S50" s="69"/>
    </row>
    <row r="51" spans="1:13" ht="10.5">
      <c r="A51" s="65" t="s">
        <v>83</v>
      </c>
      <c r="B51" s="65">
        <v>35.4</v>
      </c>
      <c r="F51" s="106" t="s">
        <v>154</v>
      </c>
      <c r="G51" s="94">
        <f t="shared" si="1"/>
        <v>2028.4199999999998</v>
      </c>
      <c r="H51" s="95">
        <v>0.034</v>
      </c>
      <c r="I51" s="108">
        <v>14.2</v>
      </c>
      <c r="J51" s="20"/>
      <c r="K51" s="20"/>
      <c r="L51" s="20"/>
      <c r="M51" s="4">
        <v>1719</v>
      </c>
    </row>
    <row r="52" spans="1:19" ht="10.5">
      <c r="A52" s="65" t="s">
        <v>15</v>
      </c>
      <c r="B52" s="65">
        <v>1.18</v>
      </c>
      <c r="F52" s="106" t="s">
        <v>154</v>
      </c>
      <c r="G52" s="94">
        <f t="shared" si="1"/>
        <v>2028.4199999999998</v>
      </c>
      <c r="H52" s="95">
        <v>0.034</v>
      </c>
      <c r="I52" s="108">
        <v>14.2</v>
      </c>
      <c r="J52" s="20"/>
      <c r="K52" s="20"/>
      <c r="L52" s="20"/>
      <c r="M52" s="4">
        <v>1719</v>
      </c>
      <c r="S52" s="20"/>
    </row>
    <row r="53" spans="6:19" ht="10.5">
      <c r="F53" s="106" t="s">
        <v>155</v>
      </c>
      <c r="G53" s="94">
        <f t="shared" si="1"/>
        <v>555.78</v>
      </c>
      <c r="H53" s="95">
        <v>0.006</v>
      </c>
      <c r="I53" s="108">
        <v>2.4</v>
      </c>
      <c r="J53" s="20"/>
      <c r="K53" s="20"/>
      <c r="L53" s="20"/>
      <c r="M53" s="4">
        <v>471</v>
      </c>
      <c r="S53"/>
    </row>
    <row r="54" spans="6:19" ht="10.5">
      <c r="F54" s="106" t="s">
        <v>156</v>
      </c>
      <c r="G54" s="94">
        <f t="shared" si="1"/>
        <v>881.4599999999999</v>
      </c>
      <c r="H54" s="95">
        <v>0.011</v>
      </c>
      <c r="I54" s="108">
        <v>4</v>
      </c>
      <c r="J54" s="20"/>
      <c r="K54" s="20"/>
      <c r="L54" s="20"/>
      <c r="M54" s="4">
        <v>747</v>
      </c>
      <c r="S54"/>
    </row>
    <row r="55" spans="6:19" ht="10.5">
      <c r="F55" s="106" t="s">
        <v>151</v>
      </c>
      <c r="G55" s="94">
        <f t="shared" si="1"/>
        <v>3814.9399999999996</v>
      </c>
      <c r="H55" s="95">
        <v>0.056</v>
      </c>
      <c r="I55" s="108">
        <v>21.4</v>
      </c>
      <c r="J55" s="20"/>
      <c r="K55" s="20"/>
      <c r="L55" s="20"/>
      <c r="M55" s="4">
        <v>3233</v>
      </c>
      <c r="S55"/>
    </row>
    <row r="56" spans="6:19" ht="10.5">
      <c r="F56" s="103" t="s">
        <v>40</v>
      </c>
      <c r="G56" s="113">
        <f>SUM(G57:G61)</f>
        <v>16057.439999999999</v>
      </c>
      <c r="H56" s="95">
        <v>0.238</v>
      </c>
      <c r="I56" s="107">
        <v>102.5</v>
      </c>
      <c r="J56" s="117">
        <v>1040</v>
      </c>
      <c r="K56" s="115">
        <v>450</v>
      </c>
      <c r="L56" s="117">
        <v>1810</v>
      </c>
      <c r="M56" s="113"/>
      <c r="N56" s="20" t="s">
        <v>169</v>
      </c>
      <c r="S56"/>
    </row>
    <row r="57" spans="6:19" ht="10.5">
      <c r="F57" s="106" t="s">
        <v>145</v>
      </c>
      <c r="G57" s="94">
        <f>IF(DealersPricelist,ROUND(M57*(1-Discount),0),M57)*1.18</f>
        <v>4024.9799999999996</v>
      </c>
      <c r="H57" s="95">
        <v>0.072</v>
      </c>
      <c r="I57" s="108">
        <v>33.4</v>
      </c>
      <c r="J57" s="20"/>
      <c r="K57" s="20"/>
      <c r="L57" s="20"/>
      <c r="M57" s="4">
        <v>3411</v>
      </c>
      <c r="S57"/>
    </row>
    <row r="58" spans="6:19" ht="10.5">
      <c r="F58" s="106" t="s">
        <v>157</v>
      </c>
      <c r="G58" s="94">
        <f>IF(DealersPricelist,ROUND(M58*(1-Discount),0),M58)*1.18</f>
        <v>4305.82</v>
      </c>
      <c r="H58" s="95">
        <v>0.048</v>
      </c>
      <c r="I58" s="108">
        <v>21.2</v>
      </c>
      <c r="J58" s="20"/>
      <c r="K58" s="20"/>
      <c r="L58" s="20"/>
      <c r="M58" s="4">
        <v>3649</v>
      </c>
      <c r="S58"/>
    </row>
    <row r="59" spans="6:19" ht="10.5">
      <c r="F59" s="106" t="s">
        <v>158</v>
      </c>
      <c r="G59" s="94">
        <f>IF(DealersPricelist,ROUND(M59*(1-Discount),0),M59)*1.18</f>
        <v>1283.84</v>
      </c>
      <c r="H59" s="95">
        <v>0.017</v>
      </c>
      <c r="I59" s="108">
        <v>7.3</v>
      </c>
      <c r="J59" s="20"/>
      <c r="K59" s="20"/>
      <c r="L59" s="20"/>
      <c r="M59" s="4">
        <v>1088</v>
      </c>
      <c r="S59"/>
    </row>
    <row r="60" spans="6:19" ht="10.5">
      <c r="F60" s="106" t="s">
        <v>159</v>
      </c>
      <c r="G60" s="94">
        <f>IF(DealersPricelist,ROUND(M60*(1-Discount),0),M60)*1.18</f>
        <v>2627.8599999999997</v>
      </c>
      <c r="H60" s="95">
        <v>0.045</v>
      </c>
      <c r="I60" s="108">
        <v>19.3</v>
      </c>
      <c r="J60" s="20"/>
      <c r="K60" s="20"/>
      <c r="L60" s="20"/>
      <c r="M60" s="4">
        <v>2227</v>
      </c>
      <c r="S60"/>
    </row>
    <row r="61" spans="6:19" ht="10.5">
      <c r="F61" s="106" t="s">
        <v>151</v>
      </c>
      <c r="G61" s="94">
        <f>IF(DealersPricelist,ROUND(M61*(1-Discount),0),M61)*1.18</f>
        <v>3814.9399999999996</v>
      </c>
      <c r="H61" s="95">
        <v>0.056</v>
      </c>
      <c r="I61" s="108">
        <v>21.4</v>
      </c>
      <c r="J61" s="20"/>
      <c r="K61" s="20"/>
      <c r="L61" s="20"/>
      <c r="M61" s="4">
        <v>3233</v>
      </c>
      <c r="S61"/>
    </row>
    <row r="62" spans="6:14" ht="10.5">
      <c r="F62" s="103" t="s">
        <v>41</v>
      </c>
      <c r="G62" s="113">
        <f>SUM(G63:G68)</f>
        <v>16745.379999999997</v>
      </c>
      <c r="H62" s="95">
        <v>0.23399999999999999</v>
      </c>
      <c r="I62" s="107">
        <v>103</v>
      </c>
      <c r="J62" s="117">
        <v>1500</v>
      </c>
      <c r="K62" s="115">
        <v>548</v>
      </c>
      <c r="L62" s="117">
        <v>978</v>
      </c>
      <c r="M62" s="113"/>
      <c r="N62" s="20" t="s">
        <v>169</v>
      </c>
    </row>
    <row r="63" spans="6:13" ht="10.5">
      <c r="F63" s="106" t="s">
        <v>160</v>
      </c>
      <c r="G63" s="94">
        <f aca="true" t="shared" si="2" ref="G63:G68">IF(DealersPricelist,ROUND(M63*(1-Discount),0),M63)*1.18</f>
        <v>2769.46</v>
      </c>
      <c r="H63" s="95">
        <v>0.045</v>
      </c>
      <c r="I63" s="108">
        <v>20.4</v>
      </c>
      <c r="J63" s="20"/>
      <c r="K63" s="86"/>
      <c r="L63" s="20"/>
      <c r="M63" s="4">
        <v>2347</v>
      </c>
    </row>
    <row r="64" spans="6:13" ht="10.5">
      <c r="F64" s="106" t="s">
        <v>161</v>
      </c>
      <c r="G64" s="94">
        <f t="shared" si="2"/>
        <v>5810.32</v>
      </c>
      <c r="H64" s="95">
        <v>0.08</v>
      </c>
      <c r="I64" s="108">
        <v>37.7</v>
      </c>
      <c r="J64" s="20"/>
      <c r="K64" s="86"/>
      <c r="L64" s="20"/>
      <c r="M64" s="4">
        <v>4924</v>
      </c>
    </row>
    <row r="65" spans="6:13" ht="10.5">
      <c r="F65" s="106" t="s">
        <v>162</v>
      </c>
      <c r="G65" s="94">
        <f t="shared" si="2"/>
        <v>1564.6799999999998</v>
      </c>
      <c r="H65" s="95">
        <v>0.023</v>
      </c>
      <c r="I65" s="108">
        <v>10</v>
      </c>
      <c r="J65" s="20"/>
      <c r="K65" s="86"/>
      <c r="L65" s="20"/>
      <c r="M65" s="4">
        <v>1326</v>
      </c>
    </row>
    <row r="66" spans="6:13" ht="10.5">
      <c r="F66" s="106" t="s">
        <v>163</v>
      </c>
      <c r="G66" s="94">
        <f t="shared" si="2"/>
        <v>2816.66</v>
      </c>
      <c r="H66" s="95">
        <v>0.034</v>
      </c>
      <c r="I66" s="108">
        <v>15</v>
      </c>
      <c r="J66" s="20"/>
      <c r="K66" s="86"/>
      <c r="L66" s="20"/>
      <c r="M66" s="4">
        <v>2387</v>
      </c>
    </row>
    <row r="67" spans="6:13" ht="10.5">
      <c r="F67" s="106" t="s">
        <v>164</v>
      </c>
      <c r="G67" s="94">
        <f t="shared" si="2"/>
        <v>1403.02</v>
      </c>
      <c r="H67" s="95">
        <v>0.02</v>
      </c>
      <c r="I67" s="108">
        <v>8.5</v>
      </c>
      <c r="J67" s="20"/>
      <c r="K67" s="86"/>
      <c r="L67" s="20"/>
      <c r="M67" s="4">
        <v>1189</v>
      </c>
    </row>
    <row r="68" spans="6:13" ht="12" thickBot="1">
      <c r="F68" s="106" t="s">
        <v>152</v>
      </c>
      <c r="G68" s="94">
        <f t="shared" si="2"/>
        <v>2381.24</v>
      </c>
      <c r="H68" s="95">
        <v>0.032</v>
      </c>
      <c r="I68" s="108">
        <v>11.5</v>
      </c>
      <c r="J68" s="20"/>
      <c r="K68" s="86"/>
      <c r="L68" s="20"/>
      <c r="M68" s="4">
        <v>2018</v>
      </c>
    </row>
    <row r="69" spans="6:14" ht="10.5">
      <c r="F69" s="101" t="s">
        <v>73</v>
      </c>
      <c r="G69" s="113">
        <f>SUM(G70:G71)</f>
        <v>9317.279999999999</v>
      </c>
      <c r="H69" s="95">
        <v>0.211</v>
      </c>
      <c r="I69" s="109">
        <v>39.2</v>
      </c>
      <c r="J69" s="117">
        <v>490</v>
      </c>
      <c r="K69" s="115">
        <v>554</v>
      </c>
      <c r="L69" s="117">
        <v>637</v>
      </c>
      <c r="M69" s="113"/>
      <c r="N69" s="20" t="s">
        <v>169</v>
      </c>
    </row>
    <row r="70" spans="6:13" ht="10.5">
      <c r="F70" s="106" t="s">
        <v>165</v>
      </c>
      <c r="G70" s="94">
        <f>IF(DealersPricelist,ROUND(M70*(1-Discount),0),M70)*1.18</f>
        <v>7842.28</v>
      </c>
      <c r="H70" s="95">
        <v>0.191</v>
      </c>
      <c r="I70" s="108">
        <v>31.1</v>
      </c>
      <c r="J70" s="20"/>
      <c r="K70" s="86"/>
      <c r="L70" s="20"/>
      <c r="M70" s="4">
        <v>6646</v>
      </c>
    </row>
    <row r="71" spans="6:13" ht="10.5">
      <c r="F71" s="106" t="s">
        <v>166</v>
      </c>
      <c r="G71" s="94">
        <f>IF(DealersPricelist,ROUND(M71*(1-Discount),0),M71)*1.18</f>
        <v>1475</v>
      </c>
      <c r="H71" s="95">
        <v>0.02</v>
      </c>
      <c r="I71" s="108">
        <v>8.1</v>
      </c>
      <c r="J71" s="20"/>
      <c r="K71" s="86"/>
      <c r="L71" s="20"/>
      <c r="M71" s="4">
        <v>1250</v>
      </c>
    </row>
    <row r="72" spans="6:14" ht="10.5">
      <c r="F72" s="103" t="s">
        <v>87</v>
      </c>
      <c r="G72" s="113">
        <f>SUM(G73:G74)</f>
        <v>11982.9</v>
      </c>
      <c r="H72" s="95">
        <v>0.444</v>
      </c>
      <c r="I72" s="107">
        <v>63.1</v>
      </c>
      <c r="J72" s="117">
        <v>1090</v>
      </c>
      <c r="K72" s="115">
        <v>554</v>
      </c>
      <c r="L72" s="117">
        <v>637</v>
      </c>
      <c r="M72" s="113"/>
      <c r="N72" s="20" t="s">
        <v>169</v>
      </c>
    </row>
    <row r="73" spans="6:13" ht="10.5">
      <c r="F73" s="106" t="s">
        <v>167</v>
      </c>
      <c r="G73" s="94">
        <f>IF(DealersPricelist,ROUND(M73*(1-Discount),0),M73)*1.18</f>
        <v>10507.9</v>
      </c>
      <c r="H73" s="95">
        <v>0.424</v>
      </c>
      <c r="I73" s="108">
        <v>55</v>
      </c>
      <c r="J73" s="69"/>
      <c r="K73" s="116"/>
      <c r="L73" s="69"/>
      <c r="M73" s="4">
        <v>8905</v>
      </c>
    </row>
    <row r="74" spans="6:13" ht="10.5">
      <c r="F74" s="106" t="s">
        <v>166</v>
      </c>
      <c r="G74" s="94">
        <f>IF(DealersPricelist,ROUND(M74*(1-Discount),0),M74)*1.18</f>
        <v>1475</v>
      </c>
      <c r="H74" s="95">
        <v>0.02</v>
      </c>
      <c r="I74" s="108">
        <v>8.1</v>
      </c>
      <c r="J74" s="20"/>
      <c r="K74" s="20"/>
      <c r="L74" s="20"/>
      <c r="M74" s="4">
        <v>1250</v>
      </c>
    </row>
    <row r="75" spans="6:14" ht="10.5">
      <c r="F75" s="103" t="s">
        <v>88</v>
      </c>
      <c r="G75" s="113">
        <f>SUM(G76:G77)</f>
        <v>11982.9</v>
      </c>
      <c r="H75" s="95">
        <v>0.444</v>
      </c>
      <c r="I75" s="107">
        <v>63.1</v>
      </c>
      <c r="J75" s="117">
        <v>1090</v>
      </c>
      <c r="K75" s="115">
        <v>554</v>
      </c>
      <c r="L75" s="117">
        <v>637</v>
      </c>
      <c r="M75" s="113"/>
      <c r="N75" s="20" t="s">
        <v>169</v>
      </c>
    </row>
    <row r="76" spans="6:13" ht="10.5">
      <c r="F76" s="106" t="s">
        <v>168</v>
      </c>
      <c r="G76" s="94">
        <f>IF(DealersPricelist,ROUND(M76*(1-Discount),0),M76)*1.18</f>
        <v>10507.9</v>
      </c>
      <c r="H76" s="95">
        <v>0.424</v>
      </c>
      <c r="I76" s="108">
        <v>55</v>
      </c>
      <c r="J76" s="20"/>
      <c r="K76" s="20"/>
      <c r="L76" s="20"/>
      <c r="M76" s="4">
        <v>8905</v>
      </c>
    </row>
    <row r="77" spans="6:13" ht="12" thickBot="1">
      <c r="F77" s="104" t="s">
        <v>166</v>
      </c>
      <c r="G77" s="94">
        <f>IF(DealersPricelist,ROUND(M77*(1-Discount),0),M77)*1.18</f>
        <v>1475</v>
      </c>
      <c r="H77" s="95">
        <v>0.02</v>
      </c>
      <c r="I77" s="111">
        <v>8.1</v>
      </c>
      <c r="J77" s="20"/>
      <c r="K77" s="86"/>
      <c r="L77" s="20"/>
      <c r="M77" s="4">
        <v>1250</v>
      </c>
    </row>
    <row r="78" spans="6:13" ht="12" thickBot="1">
      <c r="F78" s="103" t="s">
        <v>120</v>
      </c>
      <c r="G78" s="114">
        <f>IF(DealersPricelist,ROUND(M78*(1-Discount),0),M78)*1.18</f>
        <v>3058.56</v>
      </c>
      <c r="H78" s="95">
        <v>0.077</v>
      </c>
      <c r="I78" s="110">
        <v>2.8</v>
      </c>
      <c r="J78" s="114">
        <v>500</v>
      </c>
      <c r="K78" s="115">
        <v>260</v>
      </c>
      <c r="L78" s="114">
        <v>550</v>
      </c>
      <c r="M78" s="4">
        <v>2592</v>
      </c>
    </row>
    <row r="79" spans="6:9" ht="9.75">
      <c r="F79" s="93"/>
      <c r="G79" s="93"/>
      <c r="H79" s="93"/>
      <c r="I79" s="93"/>
    </row>
    <row r="80" spans="6:9" ht="9.75">
      <c r="F80" s="93"/>
      <c r="G80" s="93"/>
      <c r="H80" s="93"/>
      <c r="I80" s="93"/>
    </row>
    <row r="81" spans="6:9" ht="9.75">
      <c r="F81" s="93"/>
      <c r="G81" s="93"/>
      <c r="H81" s="93"/>
      <c r="I81" s="93"/>
    </row>
    <row r="82" spans="6:11" ht="9.75">
      <c r="F82" s="93"/>
      <c r="G82" s="93"/>
      <c r="H82" s="93"/>
      <c r="I82" s="93"/>
      <c r="K82" s="26"/>
    </row>
    <row r="83" spans="6:12" ht="9.75">
      <c r="F83" s="93"/>
      <c r="G83" s="93"/>
      <c r="H83" s="93"/>
      <c r="I83" s="93"/>
      <c r="J83" s="94"/>
      <c r="K83" s="94"/>
      <c r="L83" s="94"/>
    </row>
    <row r="84" spans="6:9" ht="9.75">
      <c r="F84" s="93"/>
      <c r="G84" s="93"/>
      <c r="H84" s="93"/>
      <c r="I84" s="93"/>
    </row>
    <row r="85" spans="6:9" ht="9.75">
      <c r="F85" s="93"/>
      <c r="G85" s="93"/>
      <c r="H85" s="93"/>
      <c r="I85" s="93"/>
    </row>
    <row r="86" spans="6:9" ht="9.75">
      <c r="F86" s="93"/>
      <c r="G86" s="93"/>
      <c r="H86" s="93"/>
      <c r="I86" s="93"/>
    </row>
    <row r="87" spans="6:11" ht="9.75">
      <c r="F87" s="93"/>
      <c r="G87" s="93"/>
      <c r="H87" s="93"/>
      <c r="I87" s="93"/>
      <c r="K87" s="26"/>
    </row>
    <row r="88" spans="6:9" ht="9.75">
      <c r="F88" s="93"/>
      <c r="G88" s="93"/>
      <c r="H88" s="93"/>
      <c r="I88" s="93"/>
    </row>
    <row r="89" spans="6:9" ht="9.75">
      <c r="F89" s="93"/>
      <c r="G89" s="93"/>
      <c r="H89" s="93"/>
      <c r="I89" s="93"/>
    </row>
    <row r="90" spans="6:9" ht="9.75">
      <c r="F90" s="93"/>
      <c r="G90" s="93"/>
      <c r="H90" s="93"/>
      <c r="I90" s="93"/>
    </row>
    <row r="91" spans="6:9" ht="9.75">
      <c r="F91" s="93"/>
      <c r="G91" s="93"/>
      <c r="H91" s="93"/>
      <c r="I91" s="93"/>
    </row>
    <row r="92" spans="6:11" ht="9.75">
      <c r="F92" s="93"/>
      <c r="G92" s="93"/>
      <c r="H92" s="93"/>
      <c r="I92" s="93"/>
      <c r="K92" s="26"/>
    </row>
    <row r="93" spans="6:12" ht="9.75">
      <c r="F93" s="93"/>
      <c r="G93" s="93"/>
      <c r="H93" s="93"/>
      <c r="I93" s="93"/>
      <c r="J93" s="94"/>
      <c r="K93" s="35"/>
      <c r="L93" s="94"/>
    </row>
    <row r="94" spans="6:19" ht="9.75">
      <c r="F94" s="93"/>
      <c r="G94" s="93"/>
      <c r="H94" s="93"/>
      <c r="I94" s="93"/>
      <c r="S94"/>
    </row>
    <row r="95" spans="6:19" ht="9.75">
      <c r="F95" s="93"/>
      <c r="G95" s="93"/>
      <c r="H95" s="93"/>
      <c r="I95" s="93"/>
      <c r="S95"/>
    </row>
    <row r="96" spans="6:19" ht="9.75">
      <c r="F96" s="93"/>
      <c r="G96" s="93"/>
      <c r="H96" s="93"/>
      <c r="I96" s="93"/>
      <c r="S96"/>
    </row>
    <row r="97" spans="6:19" ht="9.75">
      <c r="F97" s="93"/>
      <c r="G97" s="93"/>
      <c r="H97" s="93"/>
      <c r="I97" s="93"/>
      <c r="S97"/>
    </row>
    <row r="98" spans="6:19" ht="9.75">
      <c r="F98" s="93"/>
      <c r="G98" s="93"/>
      <c r="H98" s="93"/>
      <c r="I98" s="93"/>
      <c r="K98" s="26"/>
      <c r="S98"/>
    </row>
    <row r="99" spans="6:19" ht="9.75">
      <c r="F99" s="93"/>
      <c r="G99" s="93"/>
      <c r="H99" s="93"/>
      <c r="I99" s="93"/>
      <c r="S99"/>
    </row>
    <row r="100" spans="6:19" ht="9.75">
      <c r="F100" s="93"/>
      <c r="G100" s="93"/>
      <c r="H100" s="93"/>
      <c r="I100" s="93"/>
      <c r="S100"/>
    </row>
    <row r="101" spans="6:19" ht="9.75">
      <c r="F101" s="93"/>
      <c r="G101" s="93"/>
      <c r="H101" s="93"/>
      <c r="I101" s="93"/>
      <c r="S101"/>
    </row>
    <row r="102" spans="6:19" ht="9.75">
      <c r="F102" s="93"/>
      <c r="G102" s="93"/>
      <c r="H102" s="93"/>
      <c r="I102" s="93"/>
      <c r="K102" s="26"/>
      <c r="S102"/>
    </row>
    <row r="103" spans="6:11" ht="9.75">
      <c r="F103" s="93"/>
      <c r="G103" s="93"/>
      <c r="H103" s="93"/>
      <c r="I103" s="93"/>
      <c r="K103" s="26"/>
    </row>
    <row r="104" spans="6:11" ht="9.75">
      <c r="F104" s="93"/>
      <c r="G104" s="93"/>
      <c r="H104" s="93"/>
      <c r="I104" s="93"/>
      <c r="K104" s="26"/>
    </row>
    <row r="105" spans="6:9" ht="9.75">
      <c r="F105" s="93"/>
      <c r="G105" s="93"/>
      <c r="H105" s="93"/>
      <c r="I105" s="93"/>
    </row>
    <row r="106" spans="6:9" ht="9.75">
      <c r="F106" s="93"/>
      <c r="G106" s="93"/>
      <c r="H106" s="93"/>
      <c r="I106" s="93"/>
    </row>
    <row r="107" spans="6:9" ht="9.75">
      <c r="F107" s="93"/>
      <c r="G107" s="93"/>
      <c r="H107" s="93"/>
      <c r="I107" s="93"/>
    </row>
    <row r="108" spans="6:11" ht="9.75">
      <c r="F108" s="93"/>
      <c r="G108" s="93"/>
      <c r="H108" s="93"/>
      <c r="I108" s="93"/>
      <c r="K108" s="26"/>
    </row>
    <row r="109" spans="6:9" ht="9.75">
      <c r="F109" s="93"/>
      <c r="G109" s="93"/>
      <c r="H109" s="93"/>
      <c r="I109" s="93"/>
    </row>
    <row r="110" spans="6:11" ht="9.75">
      <c r="F110" s="93"/>
      <c r="G110" s="93"/>
      <c r="H110" s="93"/>
      <c r="I110" s="93"/>
      <c r="K110" s="26"/>
    </row>
    <row r="111" spans="6:11" ht="9.75">
      <c r="F111" s="93"/>
      <c r="G111" s="93"/>
      <c r="H111" s="93"/>
      <c r="I111" s="93"/>
      <c r="K111" s="26"/>
    </row>
    <row r="112" spans="6:11" ht="9.75">
      <c r="F112" s="93"/>
      <c r="G112" s="93"/>
      <c r="H112" s="93"/>
      <c r="I112" s="93"/>
      <c r="K112" s="26"/>
    </row>
    <row r="113" spans="6:11" ht="9.75">
      <c r="F113" s="93"/>
      <c r="G113" s="93"/>
      <c r="H113" s="93"/>
      <c r="I113" s="93"/>
      <c r="K113" s="26"/>
    </row>
    <row r="114" spans="6:11" ht="9.75">
      <c r="F114" s="93"/>
      <c r="G114" s="93"/>
      <c r="H114" s="93"/>
      <c r="I114" s="93"/>
      <c r="K114" s="26"/>
    </row>
    <row r="115" spans="6:12" ht="9.75">
      <c r="F115" s="93"/>
      <c r="G115" s="93"/>
      <c r="H115" s="93"/>
      <c r="I115" s="93"/>
      <c r="J115" s="94"/>
      <c r="K115" s="35"/>
      <c r="L115" s="94"/>
    </row>
    <row r="116" spans="6:12" ht="9.75">
      <c r="F116" s="93"/>
      <c r="G116" s="93"/>
      <c r="H116" s="93"/>
      <c r="I116" s="93"/>
      <c r="J116" s="94"/>
      <c r="K116" s="35"/>
      <c r="L116" s="94"/>
    </row>
    <row r="117" spans="6:12" ht="9.75">
      <c r="F117" s="93"/>
      <c r="G117" s="93"/>
      <c r="H117" s="93"/>
      <c r="I117" s="93"/>
      <c r="J117" s="94"/>
      <c r="K117" s="35"/>
      <c r="L117" s="94"/>
    </row>
    <row r="118" spans="6:12" ht="9.75">
      <c r="F118" s="93"/>
      <c r="G118" s="93"/>
      <c r="H118" s="93"/>
      <c r="I118" s="93"/>
      <c r="J118" s="94"/>
      <c r="K118" s="35"/>
      <c r="L118" s="94"/>
    </row>
    <row r="119" spans="6:12" ht="9.75">
      <c r="F119" s="93"/>
      <c r="G119" s="93"/>
      <c r="H119" s="93"/>
      <c r="I119" s="93"/>
      <c r="J119" s="94"/>
      <c r="K119" s="35"/>
      <c r="L119" s="94"/>
    </row>
    <row r="120" spans="6:12" ht="9.75">
      <c r="F120" s="93"/>
      <c r="G120" s="93"/>
      <c r="H120" s="93"/>
      <c r="I120" s="93"/>
      <c r="J120" s="94"/>
      <c r="K120" s="35"/>
      <c r="L120" s="94"/>
    </row>
    <row r="121" spans="6:12" ht="9.75">
      <c r="F121" s="93"/>
      <c r="G121" s="93"/>
      <c r="H121" s="93"/>
      <c r="I121" s="93"/>
      <c r="J121" s="94"/>
      <c r="K121" s="35"/>
      <c r="L121" s="94"/>
    </row>
    <row r="122" spans="6:12" ht="9.75">
      <c r="F122" s="93"/>
      <c r="G122" s="93"/>
      <c r="H122" s="93"/>
      <c r="I122" s="93"/>
      <c r="J122" s="94"/>
      <c r="K122" s="35"/>
      <c r="L122" s="94"/>
    </row>
    <row r="123" spans="6:12" ht="9.75">
      <c r="F123" s="93"/>
      <c r="G123" s="93"/>
      <c r="H123" s="93"/>
      <c r="I123" s="93"/>
      <c r="J123" s="94"/>
      <c r="K123" s="35"/>
      <c r="L123" s="94"/>
    </row>
    <row r="124" spans="6:12" ht="9.75">
      <c r="F124" s="93"/>
      <c r="G124" s="93"/>
      <c r="H124" s="93"/>
      <c r="I124" s="93"/>
      <c r="J124" s="94"/>
      <c r="K124" s="35"/>
      <c r="L124" s="94"/>
    </row>
    <row r="125" spans="6:12" ht="9.75">
      <c r="F125" s="93"/>
      <c r="G125" s="93"/>
      <c r="H125" s="93"/>
      <c r="I125" s="93"/>
      <c r="J125" s="94"/>
      <c r="K125" s="35"/>
      <c r="L125" s="94"/>
    </row>
    <row r="126" spans="6:12" ht="9.75">
      <c r="F126" s="93"/>
      <c r="G126" s="93"/>
      <c r="H126" s="93"/>
      <c r="I126" s="93"/>
      <c r="J126" s="94"/>
      <c r="K126" s="35"/>
      <c r="L126" s="94"/>
    </row>
    <row r="127" spans="6:12" ht="9.75">
      <c r="F127" s="93"/>
      <c r="G127" s="93"/>
      <c r="H127" s="93"/>
      <c r="I127" s="93"/>
      <c r="J127" s="94"/>
      <c r="K127" s="35"/>
      <c r="L127" s="94"/>
    </row>
    <row r="128" spans="6:9" ht="9.75">
      <c r="F128" s="93"/>
      <c r="G128" s="93"/>
      <c r="H128" s="93"/>
      <c r="I128" s="93"/>
    </row>
    <row r="129" spans="6:9" ht="9.75">
      <c r="F129" s="93"/>
      <c r="G129" s="93"/>
      <c r="H129" s="93"/>
      <c r="I129" s="93"/>
    </row>
    <row r="130" spans="6:9" ht="9.75">
      <c r="F130" s="93"/>
      <c r="G130" s="93"/>
      <c r="H130" s="93"/>
      <c r="I130" s="93"/>
    </row>
    <row r="131" spans="6:9" ht="9.75">
      <c r="F131" s="93"/>
      <c r="G131" s="93"/>
      <c r="H131" s="93"/>
      <c r="I131" s="93"/>
    </row>
    <row r="132" spans="6:9" ht="9.75">
      <c r="F132" s="93"/>
      <c r="G132" s="93"/>
      <c r="H132" s="93"/>
      <c r="I132" s="93"/>
    </row>
    <row r="133" spans="6:9" ht="9.75">
      <c r="F133" s="93"/>
      <c r="G133" s="93"/>
      <c r="H133" s="93"/>
      <c r="I133" s="93"/>
    </row>
    <row r="134" spans="6:9" ht="9.75">
      <c r="F134" s="93"/>
      <c r="G134" s="93"/>
      <c r="H134" s="93"/>
      <c r="I134" s="93"/>
    </row>
    <row r="135" spans="6:9" ht="9.75">
      <c r="F135" s="93"/>
      <c r="G135" s="93"/>
      <c r="H135" s="93"/>
      <c r="I135" s="93"/>
    </row>
    <row r="136" spans="6:9" ht="9.75">
      <c r="F136" s="93"/>
      <c r="G136" s="93"/>
      <c r="H136" s="93"/>
      <c r="I136" s="93"/>
    </row>
    <row r="137" spans="6:9" ht="9.75">
      <c r="F137" s="93"/>
      <c r="G137" s="93"/>
      <c r="H137" s="93"/>
      <c r="I137" s="93"/>
    </row>
    <row r="138" spans="6:9" ht="9.75">
      <c r="F138" s="93"/>
      <c r="G138" s="93"/>
      <c r="H138" s="93"/>
      <c r="I138" s="93"/>
    </row>
    <row r="139" spans="6:9" ht="9.75">
      <c r="F139" s="93"/>
      <c r="G139" s="93"/>
      <c r="H139" s="93"/>
      <c r="I139" s="93"/>
    </row>
    <row r="140" spans="6:9" ht="9.75">
      <c r="F140" s="93"/>
      <c r="G140" s="93"/>
      <c r="H140" s="93"/>
      <c r="I140" s="93"/>
    </row>
    <row r="141" spans="6:9" ht="9.75">
      <c r="F141" s="93"/>
      <c r="G141" s="93"/>
      <c r="H141" s="93"/>
      <c r="I141" s="93"/>
    </row>
    <row r="142" spans="6:12" ht="9.75">
      <c r="F142" s="93"/>
      <c r="G142" s="93"/>
      <c r="H142" s="93"/>
      <c r="I142" s="93"/>
      <c r="J142" s="94"/>
      <c r="K142" s="35"/>
      <c r="L142" s="94"/>
    </row>
    <row r="143" spans="6:12" ht="9.75">
      <c r="F143" s="93"/>
      <c r="G143" s="93"/>
      <c r="H143" s="93"/>
      <c r="I143" s="93"/>
      <c r="J143" s="94"/>
      <c r="K143" s="35"/>
      <c r="L143" s="94"/>
    </row>
    <row r="144" spans="6:12" ht="9.75">
      <c r="F144" s="93"/>
      <c r="G144" s="93"/>
      <c r="H144" s="93"/>
      <c r="I144" s="93"/>
      <c r="J144" s="94"/>
      <c r="K144" s="35"/>
      <c r="L144" s="94"/>
    </row>
    <row r="145" spans="6:9" ht="9.75">
      <c r="F145" s="93"/>
      <c r="G145" s="93"/>
      <c r="H145" s="93"/>
      <c r="I145" s="93"/>
    </row>
    <row r="146" spans="6:9" ht="9.75">
      <c r="F146" s="93"/>
      <c r="G146" s="93"/>
      <c r="H146" s="93"/>
      <c r="I146" s="93"/>
    </row>
    <row r="147" spans="6:9" ht="9.75">
      <c r="F147" s="93"/>
      <c r="G147" s="93"/>
      <c r="H147" s="93"/>
      <c r="I147" s="93"/>
    </row>
    <row r="148" spans="6:9" ht="9.75">
      <c r="F148" s="93"/>
      <c r="G148" s="93"/>
      <c r="H148" s="93"/>
      <c r="I148" s="93"/>
    </row>
    <row r="149" spans="6:9" ht="9.75">
      <c r="F149" s="93"/>
      <c r="G149" s="93"/>
      <c r="H149" s="93"/>
      <c r="I149" s="93"/>
    </row>
    <row r="150" spans="6:9" ht="9.75">
      <c r="F150" s="93"/>
      <c r="G150" s="93"/>
      <c r="H150" s="93"/>
      <c r="I150" s="93"/>
    </row>
    <row r="151" spans="6:9" ht="9.75">
      <c r="F151" s="93"/>
      <c r="G151" s="93"/>
      <c r="H151" s="93"/>
      <c r="I151" s="93"/>
    </row>
    <row r="152" spans="6:9" ht="9.75">
      <c r="F152" s="93"/>
      <c r="G152" s="93"/>
      <c r="H152" s="93"/>
      <c r="I152" s="93"/>
    </row>
    <row r="153" spans="6:9" ht="9.75">
      <c r="F153" s="93"/>
      <c r="G153" s="93"/>
      <c r="H153" s="93"/>
      <c r="I153" s="93"/>
    </row>
    <row r="154" spans="6:9" ht="9.75">
      <c r="F154" s="93"/>
      <c r="G154" s="93"/>
      <c r="H154" s="93"/>
      <c r="I154" s="93"/>
    </row>
    <row r="155" spans="6:9" ht="9.75">
      <c r="F155" s="93"/>
      <c r="G155" s="93"/>
      <c r="H155" s="93"/>
      <c r="I155" s="93"/>
    </row>
    <row r="156" spans="6:9" ht="9.75">
      <c r="F156" s="93"/>
      <c r="G156" s="93"/>
      <c r="H156" s="93"/>
      <c r="I156" s="93"/>
    </row>
    <row r="157" spans="6:9" ht="9.75">
      <c r="F157" s="93"/>
      <c r="G157" s="93"/>
      <c r="H157" s="93"/>
      <c r="I157" s="93"/>
    </row>
    <row r="158" spans="6:9" ht="9.75">
      <c r="F158" s="93"/>
      <c r="G158" s="93"/>
      <c r="H158" s="93"/>
      <c r="I158" s="93"/>
    </row>
    <row r="159" spans="6:12" ht="9.75">
      <c r="F159" s="93"/>
      <c r="G159" s="93"/>
      <c r="H159" s="93"/>
      <c r="I159" s="93"/>
      <c r="J159" s="94"/>
      <c r="K159" s="35"/>
      <c r="L159" s="94"/>
    </row>
    <row r="160" spans="6:12" ht="9.75">
      <c r="F160" s="93"/>
      <c r="G160" s="93"/>
      <c r="H160" s="93"/>
      <c r="I160" s="93"/>
      <c r="J160" s="94"/>
      <c r="K160" s="35"/>
      <c r="L160" s="94"/>
    </row>
    <row r="161" spans="6:12" ht="9.75">
      <c r="F161" s="93"/>
      <c r="G161" s="93"/>
      <c r="H161" s="93"/>
      <c r="I161" s="93"/>
      <c r="J161" s="94"/>
      <c r="K161" s="94"/>
      <c r="L161" s="94"/>
    </row>
    <row r="162" spans="6:12" ht="9.75">
      <c r="F162" s="93"/>
      <c r="G162" s="93"/>
      <c r="H162" s="93"/>
      <c r="I162" s="93"/>
      <c r="J162" s="94"/>
      <c r="K162" s="94"/>
      <c r="L162" s="94"/>
    </row>
    <row r="163" spans="6:9" ht="9.75">
      <c r="F163" s="93"/>
      <c r="G163" s="93"/>
      <c r="H163" s="93"/>
      <c r="I163" s="93"/>
    </row>
    <row r="164" spans="6:9" ht="9.75">
      <c r="F164" s="93"/>
      <c r="G164" s="93"/>
      <c r="H164" s="93"/>
      <c r="I164" s="93"/>
    </row>
    <row r="165" spans="6:9" ht="9.75">
      <c r="F165" s="93"/>
      <c r="G165" s="93"/>
      <c r="H165" s="93"/>
      <c r="I165" s="93"/>
    </row>
    <row r="166" spans="6:9" ht="9.75">
      <c r="F166" s="93"/>
      <c r="G166" s="93"/>
      <c r="H166" s="93"/>
      <c r="I166" s="93"/>
    </row>
    <row r="167" spans="6:9" ht="9.75">
      <c r="F167" s="93"/>
      <c r="G167" s="93"/>
      <c r="H167" s="93"/>
      <c r="I167" s="93"/>
    </row>
    <row r="168" spans="6:9" ht="9.75">
      <c r="F168" s="93"/>
      <c r="G168" s="93"/>
      <c r="H168" s="93"/>
      <c r="I168" s="93"/>
    </row>
    <row r="169" spans="6:9" ht="9.75">
      <c r="F169" s="93"/>
      <c r="G169" s="93"/>
      <c r="H169" s="93"/>
      <c r="I169" s="93"/>
    </row>
    <row r="170" spans="6:9" ht="9.75">
      <c r="F170" s="93"/>
      <c r="G170" s="93"/>
      <c r="H170" s="93"/>
      <c r="I170" s="93"/>
    </row>
    <row r="171" spans="6:9" ht="9.75">
      <c r="F171" s="93"/>
      <c r="G171" s="93"/>
      <c r="H171" s="93"/>
      <c r="I171" s="93"/>
    </row>
    <row r="172" spans="6:9" ht="9.75">
      <c r="F172" s="93"/>
      <c r="G172" s="93"/>
      <c r="H172" s="93"/>
      <c r="I172" s="93"/>
    </row>
    <row r="173" spans="6:9" ht="9.75">
      <c r="F173" s="93"/>
      <c r="G173" s="93"/>
      <c r="H173" s="93"/>
      <c r="I173" s="93"/>
    </row>
    <row r="174" spans="6:9" ht="9.75">
      <c r="F174" s="93"/>
      <c r="G174" s="93"/>
      <c r="H174" s="93"/>
      <c r="I174" s="93"/>
    </row>
    <row r="175" spans="6:9" ht="9.75">
      <c r="F175" s="93"/>
      <c r="G175" s="93"/>
      <c r="H175" s="93"/>
      <c r="I175" s="93"/>
    </row>
    <row r="176" spans="6:9" ht="9.75">
      <c r="F176" s="93"/>
      <c r="G176" s="93"/>
      <c r="H176" s="93"/>
      <c r="I176" s="93"/>
    </row>
    <row r="177" spans="6:12" ht="9.75">
      <c r="F177" s="93"/>
      <c r="G177" s="93"/>
      <c r="H177" s="93"/>
      <c r="I177" s="93"/>
      <c r="J177" s="94"/>
      <c r="K177" s="35"/>
      <c r="L177" s="94"/>
    </row>
    <row r="178" spans="6:12" ht="9.75">
      <c r="F178" s="93"/>
      <c r="G178" s="93"/>
      <c r="H178" s="93"/>
      <c r="I178" s="93"/>
      <c r="J178" s="94"/>
      <c r="K178" s="94"/>
      <c r="L178" s="94"/>
    </row>
    <row r="179" spans="6:12" ht="9.75">
      <c r="F179" s="93"/>
      <c r="G179" s="93"/>
      <c r="H179" s="93"/>
      <c r="I179" s="93"/>
      <c r="J179" s="94"/>
      <c r="K179" s="94"/>
      <c r="L179" s="94"/>
    </row>
    <row r="180" spans="6:9" ht="9.75">
      <c r="F180" s="93"/>
      <c r="G180" s="93"/>
      <c r="H180" s="93"/>
      <c r="I180" s="93"/>
    </row>
    <row r="181" spans="6:9" ht="9.75">
      <c r="F181" s="93"/>
      <c r="G181" s="93"/>
      <c r="H181" s="93"/>
      <c r="I181" s="93"/>
    </row>
    <row r="182" spans="6:9" ht="9.75">
      <c r="F182" s="93"/>
      <c r="G182" s="93"/>
      <c r="H182" s="93"/>
      <c r="I182" s="93"/>
    </row>
    <row r="183" spans="6:9" ht="9.75">
      <c r="F183" s="93"/>
      <c r="G183" s="93"/>
      <c r="H183" s="93"/>
      <c r="I183" s="93"/>
    </row>
    <row r="184" spans="6:9" ht="9.75">
      <c r="F184" s="93"/>
      <c r="G184" s="93"/>
      <c r="H184" s="93"/>
      <c r="I184" s="93"/>
    </row>
    <row r="185" spans="6:9" ht="9.75">
      <c r="F185" s="93"/>
      <c r="G185" s="93"/>
      <c r="H185" s="93"/>
      <c r="I185" s="93"/>
    </row>
    <row r="186" spans="6:9" ht="9.75">
      <c r="F186" s="93"/>
      <c r="G186" s="93"/>
      <c r="H186" s="93"/>
      <c r="I186" s="93"/>
    </row>
    <row r="187" spans="6:9" ht="9.75">
      <c r="F187" s="93"/>
      <c r="G187" s="93"/>
      <c r="H187" s="93"/>
      <c r="I187" s="93"/>
    </row>
    <row r="188" spans="6:9" ht="9.75">
      <c r="F188" s="93"/>
      <c r="G188" s="93"/>
      <c r="H188" s="93"/>
      <c r="I188" s="93"/>
    </row>
    <row r="189" spans="6:9" ht="9.75">
      <c r="F189" s="93"/>
      <c r="G189" s="93"/>
      <c r="H189" s="93"/>
      <c r="I189" s="93"/>
    </row>
    <row r="190" spans="6:9" ht="9.75">
      <c r="F190" s="93"/>
      <c r="G190" s="93"/>
      <c r="H190" s="93"/>
      <c r="I190" s="93"/>
    </row>
    <row r="191" spans="6:9" ht="9.75">
      <c r="F191" s="93"/>
      <c r="G191" s="93"/>
      <c r="H191" s="93"/>
      <c r="I191" s="93"/>
    </row>
    <row r="192" spans="6:9" ht="9.75">
      <c r="F192" s="93"/>
      <c r="G192" s="93"/>
      <c r="H192" s="93"/>
      <c r="I192" s="93"/>
    </row>
    <row r="193" spans="6:9" ht="9.75">
      <c r="F193" s="93"/>
      <c r="G193" s="93"/>
      <c r="H193" s="93"/>
      <c r="I193" s="93"/>
    </row>
    <row r="194" spans="6:12" ht="9.75">
      <c r="F194" s="93"/>
      <c r="G194" s="93"/>
      <c r="H194" s="93"/>
      <c r="I194" s="93"/>
      <c r="J194" s="94"/>
      <c r="K194" s="35"/>
      <c r="L194" s="94"/>
    </row>
    <row r="195" spans="6:12" ht="9.75">
      <c r="F195" s="93"/>
      <c r="G195" s="93"/>
      <c r="H195" s="93"/>
      <c r="I195" s="93"/>
      <c r="J195" s="94"/>
      <c r="K195" s="35"/>
      <c r="L195" s="94"/>
    </row>
    <row r="196" spans="6:12" ht="9.75">
      <c r="F196" s="93"/>
      <c r="G196" s="93"/>
      <c r="H196" s="93"/>
      <c r="I196" s="93"/>
      <c r="J196" s="94"/>
      <c r="K196" s="35"/>
      <c r="L196" s="94"/>
    </row>
    <row r="197" spans="6:12" ht="9.75">
      <c r="F197" s="93"/>
      <c r="G197" s="93"/>
      <c r="H197" s="93"/>
      <c r="I197" s="93"/>
      <c r="J197" s="94"/>
      <c r="K197" s="35"/>
      <c r="L197" s="94"/>
    </row>
    <row r="198" spans="6:9" ht="9.75">
      <c r="F198" s="93"/>
      <c r="G198" s="93"/>
      <c r="H198" s="93"/>
      <c r="I198" s="93"/>
    </row>
    <row r="199" spans="6:9" ht="9.75">
      <c r="F199" s="93"/>
      <c r="G199" s="93"/>
      <c r="H199" s="93"/>
      <c r="I199" s="93"/>
    </row>
    <row r="200" spans="6:9" ht="9.75">
      <c r="F200" s="93"/>
      <c r="G200" s="93"/>
      <c r="H200" s="93"/>
      <c r="I200" s="93"/>
    </row>
    <row r="201" spans="6:9" ht="9.75">
      <c r="F201" s="93"/>
      <c r="G201" s="93"/>
      <c r="H201" s="93"/>
      <c r="I201" s="93"/>
    </row>
    <row r="202" spans="6:9" ht="9.75">
      <c r="F202" s="93"/>
      <c r="G202" s="93"/>
      <c r="H202" s="93"/>
      <c r="I202" s="93"/>
    </row>
    <row r="203" spans="6:9" ht="9.75">
      <c r="F203" s="93"/>
      <c r="G203" s="93"/>
      <c r="H203" s="93"/>
      <c r="I203" s="93"/>
    </row>
    <row r="204" spans="6:11" ht="9.75">
      <c r="F204" s="93"/>
      <c r="G204" s="93"/>
      <c r="H204" s="93"/>
      <c r="I204" s="93"/>
      <c r="K204" s="26"/>
    </row>
    <row r="205" spans="6:11" ht="9.75">
      <c r="F205" s="93"/>
      <c r="G205" s="93"/>
      <c r="H205" s="93"/>
      <c r="I205" s="93"/>
      <c r="K205" s="26"/>
    </row>
    <row r="206" spans="6:11" ht="9.75">
      <c r="F206" s="93"/>
      <c r="G206" s="93"/>
      <c r="H206" s="93"/>
      <c r="I206" s="93"/>
      <c r="K206" s="26"/>
    </row>
    <row r="207" spans="6:11" ht="9.75">
      <c r="F207" s="93"/>
      <c r="G207" s="93"/>
      <c r="H207" s="93"/>
      <c r="I207" s="93"/>
      <c r="K207" s="26"/>
    </row>
    <row r="208" spans="6:12" ht="9.75">
      <c r="F208" s="93"/>
      <c r="G208" s="93"/>
      <c r="H208" s="93"/>
      <c r="I208" s="93"/>
      <c r="J208" s="94"/>
      <c r="K208" s="35"/>
      <c r="L208" s="94"/>
    </row>
    <row r="209" spans="6:12" ht="9.75">
      <c r="F209" s="93"/>
      <c r="G209" s="93"/>
      <c r="H209" s="93"/>
      <c r="I209" s="93"/>
      <c r="J209" s="94"/>
      <c r="K209" s="35"/>
      <c r="L209" s="94"/>
    </row>
    <row r="210" spans="6:12" ht="9.75">
      <c r="F210" s="93"/>
      <c r="G210" s="93"/>
      <c r="H210" s="93"/>
      <c r="I210" s="93"/>
      <c r="J210" s="94"/>
      <c r="K210" s="35"/>
      <c r="L210" s="94"/>
    </row>
    <row r="211" spans="6:9" ht="9.75">
      <c r="F211" s="93"/>
      <c r="G211" s="93"/>
      <c r="H211" s="93"/>
      <c r="I211" s="93"/>
    </row>
    <row r="212" spans="6:9" ht="9.75">
      <c r="F212" s="93"/>
      <c r="G212" s="93"/>
      <c r="H212" s="93"/>
      <c r="I212" s="93"/>
    </row>
    <row r="213" spans="6:9" ht="9.75">
      <c r="F213" s="93"/>
      <c r="G213" s="93"/>
      <c r="H213" s="93"/>
      <c r="I213" s="93"/>
    </row>
    <row r="214" spans="6:9" ht="9.75">
      <c r="F214" s="93"/>
      <c r="G214" s="93"/>
      <c r="H214" s="93"/>
      <c r="I214" s="93"/>
    </row>
    <row r="215" spans="6:9" ht="9.75">
      <c r="F215" s="93"/>
      <c r="G215" s="93"/>
      <c r="H215" s="93"/>
      <c r="I215" s="93"/>
    </row>
    <row r="216" spans="6:9" ht="9.75">
      <c r="F216" s="93"/>
      <c r="G216" s="93"/>
      <c r="H216" s="93"/>
      <c r="I216" s="93"/>
    </row>
    <row r="217" spans="6:11" ht="9.75">
      <c r="F217" s="93"/>
      <c r="G217" s="93"/>
      <c r="H217" s="93"/>
      <c r="I217" s="93"/>
      <c r="K217" s="26"/>
    </row>
    <row r="218" spans="6:11" ht="9.75">
      <c r="F218" s="93"/>
      <c r="G218" s="93"/>
      <c r="H218" s="93"/>
      <c r="I218" s="93"/>
      <c r="K218" s="26"/>
    </row>
    <row r="219" spans="6:11" ht="9.75">
      <c r="F219" s="93"/>
      <c r="G219" s="93"/>
      <c r="H219" s="93"/>
      <c r="I219" s="93"/>
      <c r="K219" s="26"/>
    </row>
    <row r="220" spans="6:11" ht="9.75">
      <c r="F220" s="93"/>
      <c r="G220" s="93"/>
      <c r="H220" s="93"/>
      <c r="I220" s="93"/>
      <c r="K220" s="26"/>
    </row>
    <row r="221" spans="6:12" ht="9.75">
      <c r="F221" s="93"/>
      <c r="G221" s="93"/>
      <c r="H221" s="93"/>
      <c r="I221" s="93"/>
      <c r="J221" s="94"/>
      <c r="K221" s="35"/>
      <c r="L221" s="94"/>
    </row>
    <row r="222" spans="6:12" ht="9.75">
      <c r="F222" s="93"/>
      <c r="G222" s="93"/>
      <c r="H222" s="93"/>
      <c r="I222" s="93"/>
      <c r="J222" s="94"/>
      <c r="K222" s="35"/>
      <c r="L222" s="94"/>
    </row>
    <row r="223" spans="6:12" ht="9.75">
      <c r="F223" s="93"/>
      <c r="G223" s="93"/>
      <c r="H223" s="93"/>
      <c r="I223" s="93"/>
      <c r="J223" s="94"/>
      <c r="K223" s="35"/>
      <c r="L223" s="94"/>
    </row>
    <row r="224" spans="6:12" ht="9.75">
      <c r="F224" s="93"/>
      <c r="G224" s="93"/>
      <c r="H224" s="93"/>
      <c r="I224" s="93"/>
      <c r="J224" s="94"/>
      <c r="K224" s="35"/>
      <c r="L224" s="94"/>
    </row>
    <row r="225" spans="6:9" ht="9.75">
      <c r="F225" s="93"/>
      <c r="G225" s="93"/>
      <c r="H225" s="93"/>
      <c r="I225" s="93"/>
    </row>
    <row r="226" spans="6:9" ht="9.75">
      <c r="F226" s="93"/>
      <c r="G226" s="93"/>
      <c r="H226" s="93"/>
      <c r="I226" s="93"/>
    </row>
    <row r="227" spans="6:9" ht="9.75">
      <c r="F227" s="93"/>
      <c r="G227" s="93"/>
      <c r="H227" s="93"/>
      <c r="I227" s="93"/>
    </row>
    <row r="228" spans="6:9" ht="9.75">
      <c r="F228" s="93"/>
      <c r="G228" s="93"/>
      <c r="H228" s="93"/>
      <c r="I228" s="93"/>
    </row>
    <row r="229" spans="6:9" ht="9.75">
      <c r="F229" s="93"/>
      <c r="G229" s="93"/>
      <c r="H229" s="93"/>
      <c r="I229" s="93"/>
    </row>
    <row r="230" spans="6:9" ht="9.75">
      <c r="F230" s="93"/>
      <c r="G230" s="93"/>
      <c r="H230" s="93"/>
      <c r="I230" s="93"/>
    </row>
    <row r="231" spans="6:11" ht="9.75">
      <c r="F231" s="93"/>
      <c r="G231" s="93"/>
      <c r="H231" s="93"/>
      <c r="I231" s="93"/>
      <c r="K231" s="26"/>
    </row>
    <row r="232" spans="6:11" ht="9.75">
      <c r="F232" s="93"/>
      <c r="G232" s="93"/>
      <c r="H232" s="93"/>
      <c r="I232" s="93"/>
      <c r="K232" s="26"/>
    </row>
    <row r="233" spans="6:11" ht="9.75">
      <c r="F233" s="93"/>
      <c r="G233" s="93"/>
      <c r="H233" s="93"/>
      <c r="I233" s="93"/>
      <c r="K233" s="26"/>
    </row>
    <row r="234" spans="6:11" ht="9.75">
      <c r="F234" s="93"/>
      <c r="G234" s="93"/>
      <c r="H234" s="93"/>
      <c r="I234" s="93"/>
      <c r="K234" s="26"/>
    </row>
    <row r="235" spans="6:12" ht="9.75">
      <c r="F235" s="93"/>
      <c r="G235" s="93"/>
      <c r="H235" s="93"/>
      <c r="I235" s="93"/>
      <c r="J235" s="94"/>
      <c r="K235" s="35"/>
      <c r="L235" s="94"/>
    </row>
    <row r="236" spans="6:12" ht="9.75">
      <c r="F236" s="93"/>
      <c r="G236" s="93"/>
      <c r="H236" s="93"/>
      <c r="I236" s="93"/>
      <c r="J236" s="94"/>
      <c r="K236" s="35"/>
      <c r="L236" s="94"/>
    </row>
    <row r="237" spans="6:9" ht="9.75">
      <c r="F237" s="93"/>
      <c r="G237" s="93"/>
      <c r="H237" s="93"/>
      <c r="I237" s="93"/>
    </row>
    <row r="238" spans="6:9" ht="9.75">
      <c r="F238" s="93"/>
      <c r="G238" s="93"/>
      <c r="H238" s="93"/>
      <c r="I238" s="93"/>
    </row>
    <row r="239" spans="6:9" ht="9.75">
      <c r="F239" s="93"/>
      <c r="G239" s="93"/>
      <c r="H239" s="93"/>
      <c r="I239" s="93"/>
    </row>
    <row r="240" spans="6:9" ht="9.75">
      <c r="F240" s="93"/>
      <c r="G240" s="93"/>
      <c r="H240" s="93"/>
      <c r="I240" s="93"/>
    </row>
    <row r="241" spans="6:9" ht="9.75">
      <c r="F241" s="93"/>
      <c r="G241" s="93"/>
      <c r="H241" s="93"/>
      <c r="I241" s="93"/>
    </row>
    <row r="242" spans="6:9" ht="9.75">
      <c r="F242" s="93"/>
      <c r="G242" s="93"/>
      <c r="H242" s="93"/>
      <c r="I242" s="93"/>
    </row>
    <row r="243" spans="6:9" ht="9.75">
      <c r="F243" s="93"/>
      <c r="G243" s="93"/>
      <c r="H243" s="93"/>
      <c r="I243" s="93"/>
    </row>
    <row r="244" spans="6:11" ht="9.75">
      <c r="F244" s="93"/>
      <c r="G244" s="93"/>
      <c r="H244" s="93"/>
      <c r="I244" s="93"/>
      <c r="K244" s="26"/>
    </row>
    <row r="245" spans="6:11" ht="9.75">
      <c r="F245" s="93"/>
      <c r="G245" s="93"/>
      <c r="H245" s="93"/>
      <c r="I245" s="93"/>
      <c r="K245" s="26"/>
    </row>
    <row r="246" spans="6:11" ht="9.75">
      <c r="F246" s="93"/>
      <c r="G246" s="93"/>
      <c r="H246" s="93"/>
      <c r="I246" s="93"/>
      <c r="K246" s="26"/>
    </row>
    <row r="247" spans="6:11" ht="9.75">
      <c r="F247" s="93"/>
      <c r="G247" s="93"/>
      <c r="H247" s="93"/>
      <c r="I247" s="93"/>
      <c r="K247" s="26"/>
    </row>
    <row r="248" spans="6:12" ht="9.75">
      <c r="F248" s="93"/>
      <c r="G248" s="93"/>
      <c r="H248" s="93"/>
      <c r="I248" s="93"/>
      <c r="J248" s="94"/>
      <c r="K248" s="35"/>
      <c r="L248" s="94"/>
    </row>
    <row r="249" spans="6:12" ht="9.75">
      <c r="F249" s="93"/>
      <c r="G249" s="93"/>
      <c r="H249" s="93"/>
      <c r="I249" s="93"/>
      <c r="J249" s="94"/>
      <c r="K249" s="35"/>
      <c r="L249" s="94"/>
    </row>
    <row r="250" spans="6:12" ht="9.75">
      <c r="F250" s="93"/>
      <c r="G250" s="93"/>
      <c r="H250" s="93"/>
      <c r="I250" s="93"/>
      <c r="J250" s="94"/>
      <c r="K250" s="35"/>
      <c r="L250" s="94"/>
    </row>
    <row r="251" spans="6:12" ht="9.75">
      <c r="F251" s="93"/>
      <c r="G251" s="93"/>
      <c r="H251" s="93"/>
      <c r="I251" s="93"/>
      <c r="J251" s="94"/>
      <c r="K251" s="35"/>
      <c r="L251" s="94"/>
    </row>
    <row r="252" spans="6:12" ht="9.75">
      <c r="F252" s="93"/>
      <c r="G252" s="93"/>
      <c r="H252" s="93"/>
      <c r="I252" s="93"/>
      <c r="J252" s="94"/>
      <c r="K252" s="35"/>
      <c r="L252" s="94"/>
    </row>
    <row r="253" spans="6:12" ht="9.75">
      <c r="F253" s="93"/>
      <c r="G253" s="93"/>
      <c r="H253" s="93"/>
      <c r="I253" s="93"/>
      <c r="J253" s="94"/>
      <c r="K253" s="35"/>
      <c r="L253" s="94"/>
    </row>
    <row r="254" spans="6:12" ht="9.75">
      <c r="F254" s="93"/>
      <c r="G254" s="93"/>
      <c r="H254" s="93"/>
      <c r="I254" s="93"/>
      <c r="J254" s="94"/>
      <c r="K254" s="35"/>
      <c r="L254" s="94"/>
    </row>
    <row r="255" spans="6:12" ht="9.75">
      <c r="F255" s="93"/>
      <c r="G255" s="93"/>
      <c r="H255" s="93"/>
      <c r="I255" s="93"/>
      <c r="J255" s="94"/>
      <c r="K255" s="35"/>
      <c r="L255" s="94"/>
    </row>
    <row r="256" spans="6:12" ht="9.75">
      <c r="F256" s="93"/>
      <c r="G256" s="93"/>
      <c r="H256" s="93"/>
      <c r="I256" s="93"/>
      <c r="J256" s="94"/>
      <c r="K256" s="35"/>
      <c r="L256" s="94"/>
    </row>
    <row r="257" spans="6:9" ht="9.75">
      <c r="F257" s="93"/>
      <c r="G257" s="93"/>
      <c r="H257" s="93"/>
      <c r="I257" s="93"/>
    </row>
    <row r="258" spans="6:9" ht="9.75">
      <c r="F258" s="93"/>
      <c r="G258" s="93"/>
      <c r="H258" s="93"/>
      <c r="I258" s="93"/>
    </row>
    <row r="259" spans="6:9" ht="9.75">
      <c r="F259" s="93"/>
      <c r="G259" s="93"/>
      <c r="H259" s="93"/>
      <c r="I259" s="93"/>
    </row>
    <row r="260" spans="6:9" ht="9.75">
      <c r="F260" s="93"/>
      <c r="G260" s="93"/>
      <c r="H260" s="93"/>
      <c r="I260" s="93"/>
    </row>
    <row r="261" spans="6:9" ht="9.75">
      <c r="F261" s="93"/>
      <c r="G261" s="93"/>
      <c r="H261" s="93"/>
      <c r="I261" s="93"/>
    </row>
    <row r="262" spans="6:9" ht="9.75">
      <c r="F262" s="93"/>
      <c r="G262" s="93"/>
      <c r="H262" s="93"/>
      <c r="I262" s="93"/>
    </row>
    <row r="263" spans="6:9" ht="9.75">
      <c r="F263" s="93"/>
      <c r="G263" s="93"/>
      <c r="H263" s="93"/>
      <c r="I263" s="93"/>
    </row>
    <row r="264" spans="6:9" ht="9.75">
      <c r="F264" s="93"/>
      <c r="G264" s="93"/>
      <c r="H264" s="93"/>
      <c r="I264" s="93"/>
    </row>
    <row r="265" spans="6:9" ht="9.75">
      <c r="F265" s="93"/>
      <c r="G265" s="93"/>
      <c r="H265" s="93"/>
      <c r="I265" s="93"/>
    </row>
    <row r="266" spans="6:9" ht="9.75">
      <c r="F266" s="93"/>
      <c r="G266" s="93"/>
      <c r="H266" s="93"/>
      <c r="I266" s="93"/>
    </row>
    <row r="267" spans="6:9" ht="9.75">
      <c r="F267" s="93"/>
      <c r="G267" s="93"/>
      <c r="H267" s="93"/>
      <c r="I267" s="93"/>
    </row>
    <row r="268" spans="6:9" ht="9.75">
      <c r="F268" s="93"/>
      <c r="G268" s="93"/>
      <c r="H268" s="93"/>
      <c r="I268" s="93"/>
    </row>
    <row r="269" spans="6:12" ht="9.75">
      <c r="F269" s="93"/>
      <c r="G269" s="93"/>
      <c r="H269" s="93"/>
      <c r="I269" s="93"/>
      <c r="J269" s="94"/>
      <c r="K269" s="35"/>
      <c r="L269" s="94"/>
    </row>
    <row r="270" spans="6:12" ht="9.75">
      <c r="F270" s="93"/>
      <c r="G270" s="93"/>
      <c r="H270" s="93"/>
      <c r="I270" s="93"/>
      <c r="J270" s="94"/>
      <c r="K270" s="94"/>
      <c r="L270" s="94"/>
    </row>
    <row r="271" spans="6:12" ht="9.75">
      <c r="F271" s="93"/>
      <c r="G271" s="93"/>
      <c r="H271" s="93"/>
      <c r="I271" s="93"/>
      <c r="J271" s="94"/>
      <c r="K271" s="94"/>
      <c r="L271" s="94"/>
    </row>
    <row r="272" spans="6:9" ht="9.75">
      <c r="F272" s="93"/>
      <c r="G272" s="93"/>
      <c r="H272" s="93"/>
      <c r="I272" s="93"/>
    </row>
    <row r="273" spans="6:9" ht="9.75">
      <c r="F273" s="93"/>
      <c r="G273" s="93"/>
      <c r="H273" s="93"/>
      <c r="I273" s="93"/>
    </row>
    <row r="274" spans="6:9" ht="9.75">
      <c r="F274" s="93"/>
      <c r="G274" s="93"/>
      <c r="H274" s="93"/>
      <c r="I274" s="93"/>
    </row>
    <row r="275" spans="6:9" ht="9.75">
      <c r="F275" s="93"/>
      <c r="G275" s="93"/>
      <c r="H275" s="93"/>
      <c r="I275" s="93"/>
    </row>
    <row r="276" spans="6:9" ht="9.75">
      <c r="F276" s="93"/>
      <c r="G276" s="93"/>
      <c r="H276" s="93"/>
      <c r="I276" s="93"/>
    </row>
    <row r="277" spans="6:9" ht="9.75">
      <c r="F277" s="93"/>
      <c r="G277" s="93"/>
      <c r="H277" s="93"/>
      <c r="I277" s="93"/>
    </row>
    <row r="278" spans="6:9" ht="9.75">
      <c r="F278" s="93"/>
      <c r="G278" s="93"/>
      <c r="H278" s="93"/>
      <c r="I278" s="93"/>
    </row>
    <row r="279" spans="6:9" ht="9.75">
      <c r="F279" s="93"/>
      <c r="G279" s="93"/>
      <c r="H279" s="93"/>
      <c r="I279" s="93"/>
    </row>
    <row r="280" spans="6:9" ht="9.75">
      <c r="F280" s="93"/>
      <c r="G280" s="93"/>
      <c r="H280" s="93"/>
      <c r="I280" s="93"/>
    </row>
    <row r="281" spans="6:9" ht="9.75">
      <c r="F281" s="93"/>
      <c r="G281" s="93"/>
      <c r="H281" s="93"/>
      <c r="I281" s="93"/>
    </row>
    <row r="282" spans="6:9" ht="9.75">
      <c r="F282" s="93"/>
      <c r="G282" s="93"/>
      <c r="H282" s="93"/>
      <c r="I282" s="93"/>
    </row>
    <row r="283" spans="6:9" ht="9.75">
      <c r="F283" s="93"/>
      <c r="G283" s="93"/>
      <c r="H283" s="93"/>
      <c r="I283" s="93"/>
    </row>
    <row r="284" spans="6:12" ht="9.75">
      <c r="F284" s="93"/>
      <c r="G284" s="93"/>
      <c r="H284" s="93"/>
      <c r="I284" s="93"/>
      <c r="J284" s="94"/>
      <c r="K284" s="35"/>
      <c r="L284" s="94"/>
    </row>
    <row r="285" spans="6:12" ht="9.75">
      <c r="F285" s="93"/>
      <c r="G285" s="93"/>
      <c r="H285" s="93"/>
      <c r="I285" s="93"/>
      <c r="J285" s="94"/>
      <c r="K285" s="35"/>
      <c r="L285" s="94"/>
    </row>
    <row r="286" spans="6:12" ht="9.75">
      <c r="F286" s="93"/>
      <c r="G286" s="93"/>
      <c r="H286" s="93"/>
      <c r="I286" s="93"/>
      <c r="J286" s="94"/>
      <c r="K286" s="35"/>
      <c r="L286" s="94"/>
    </row>
    <row r="287" spans="6:9" ht="9.75">
      <c r="F287" s="93"/>
      <c r="G287" s="93"/>
      <c r="H287" s="93"/>
      <c r="I287" s="93"/>
    </row>
    <row r="288" spans="6:9" ht="9.75">
      <c r="F288" s="93"/>
      <c r="G288" s="93"/>
      <c r="H288" s="93"/>
      <c r="I288" s="93"/>
    </row>
    <row r="289" spans="6:9" ht="9.75">
      <c r="F289" s="93"/>
      <c r="G289" s="93"/>
      <c r="H289" s="93"/>
      <c r="I289" s="93"/>
    </row>
    <row r="290" spans="6:9" ht="9.75">
      <c r="F290" s="93"/>
      <c r="G290" s="93"/>
      <c r="H290" s="93"/>
      <c r="I290" s="93"/>
    </row>
    <row r="291" spans="6:9" ht="9.75">
      <c r="F291" s="93"/>
      <c r="G291" s="93"/>
      <c r="H291" s="93"/>
      <c r="I291" s="93"/>
    </row>
    <row r="292" spans="6:9" ht="9.75">
      <c r="F292" s="93"/>
      <c r="G292" s="93"/>
      <c r="H292" s="93"/>
      <c r="I292" s="93"/>
    </row>
    <row r="293" spans="6:11" ht="9.75">
      <c r="F293" s="93"/>
      <c r="G293" s="93"/>
      <c r="H293" s="93"/>
      <c r="I293" s="93"/>
      <c r="K293" s="26"/>
    </row>
    <row r="294" spans="6:11" ht="9.75">
      <c r="F294" s="93"/>
      <c r="G294" s="93"/>
      <c r="H294" s="93"/>
      <c r="I294" s="93"/>
      <c r="K294" s="26"/>
    </row>
    <row r="295" spans="6:11" ht="9.75">
      <c r="F295" s="93"/>
      <c r="G295" s="93"/>
      <c r="H295" s="93"/>
      <c r="I295" s="93"/>
      <c r="K295" s="26"/>
    </row>
    <row r="296" spans="6:11" ht="9.75">
      <c r="F296" s="93"/>
      <c r="G296" s="93"/>
      <c r="H296" s="93"/>
      <c r="I296" s="93"/>
      <c r="K296" s="26"/>
    </row>
    <row r="297" spans="6:12" ht="9.75">
      <c r="F297" s="93"/>
      <c r="G297" s="93"/>
      <c r="H297" s="93"/>
      <c r="I297" s="93"/>
      <c r="J297" s="94"/>
      <c r="K297" s="35"/>
      <c r="L297" s="94"/>
    </row>
    <row r="298" spans="6:9" ht="9.75">
      <c r="F298" s="93"/>
      <c r="G298" s="93"/>
      <c r="H298" s="93"/>
      <c r="I298" s="93"/>
    </row>
    <row r="299" spans="6:9" ht="9.75">
      <c r="F299" s="93"/>
      <c r="G299" s="93"/>
      <c r="H299" s="93"/>
      <c r="I299" s="93"/>
    </row>
    <row r="300" spans="6:9" ht="9.75">
      <c r="F300" s="93"/>
      <c r="G300" s="93"/>
      <c r="H300" s="93"/>
      <c r="I300" s="93"/>
    </row>
    <row r="301" spans="6:9" ht="9.75">
      <c r="F301" s="93"/>
      <c r="G301" s="93"/>
      <c r="H301" s="93"/>
      <c r="I301" s="93"/>
    </row>
    <row r="302" spans="6:9" ht="9.75">
      <c r="F302" s="93"/>
      <c r="G302" s="93"/>
      <c r="H302" s="93"/>
      <c r="I302" s="93"/>
    </row>
    <row r="303" spans="6:9" ht="9.75">
      <c r="F303" s="93"/>
      <c r="G303" s="93"/>
      <c r="H303" s="93"/>
      <c r="I303" s="93"/>
    </row>
    <row r="304" spans="6:9" ht="9.75">
      <c r="F304" s="93"/>
      <c r="G304" s="93"/>
      <c r="H304" s="93"/>
      <c r="I304" s="93"/>
    </row>
    <row r="305" spans="6:9" ht="9.75">
      <c r="F305" s="93"/>
      <c r="G305" s="93"/>
      <c r="H305" s="93"/>
      <c r="I305" s="93"/>
    </row>
    <row r="306" spans="6:11" ht="9.75">
      <c r="F306" s="93"/>
      <c r="G306" s="93"/>
      <c r="H306" s="93"/>
      <c r="I306" s="93"/>
      <c r="K306" s="26"/>
    </row>
    <row r="307" spans="6:11" ht="9.75">
      <c r="F307" s="93"/>
      <c r="G307" s="93"/>
      <c r="H307" s="93"/>
      <c r="I307" s="93"/>
      <c r="K307" s="26"/>
    </row>
    <row r="308" spans="6:11" ht="9.75">
      <c r="F308" s="93"/>
      <c r="G308" s="93"/>
      <c r="H308" s="93"/>
      <c r="I308" s="93"/>
      <c r="K308" s="26"/>
    </row>
    <row r="309" spans="6:11" ht="9.75">
      <c r="F309" s="93"/>
      <c r="G309" s="93"/>
      <c r="H309" s="93"/>
      <c r="I309" s="93"/>
      <c r="K309" s="26"/>
    </row>
    <row r="310" spans="6:12" ht="9.75">
      <c r="F310" s="93"/>
      <c r="G310" s="93"/>
      <c r="H310" s="93"/>
      <c r="I310" s="93"/>
      <c r="J310" s="94"/>
      <c r="K310" s="35"/>
      <c r="L310" s="94"/>
    </row>
    <row r="311" spans="6:12" ht="9.75">
      <c r="F311" s="93"/>
      <c r="G311" s="93"/>
      <c r="H311" s="93"/>
      <c r="I311" s="93"/>
      <c r="J311" s="94"/>
      <c r="K311" s="35"/>
      <c r="L311" s="94"/>
    </row>
    <row r="312" spans="6:12" ht="9.75">
      <c r="F312" s="93"/>
      <c r="G312" s="93"/>
      <c r="H312" s="93"/>
      <c r="I312" s="93"/>
      <c r="J312" s="94"/>
      <c r="K312" s="35"/>
      <c r="L312" s="94"/>
    </row>
    <row r="313" spans="6:12" ht="9.75">
      <c r="F313" s="93"/>
      <c r="G313" s="93"/>
      <c r="H313" s="93"/>
      <c r="I313" s="93"/>
      <c r="J313" s="94"/>
      <c r="K313" s="35"/>
      <c r="L313" s="94"/>
    </row>
    <row r="314" spans="6:12" ht="9.75">
      <c r="F314" s="93"/>
      <c r="G314" s="93"/>
      <c r="H314" s="93"/>
      <c r="I314" s="93"/>
      <c r="J314" s="94"/>
      <c r="K314" s="35"/>
      <c r="L314" s="94"/>
    </row>
    <row r="315" spans="6:12" ht="9.75">
      <c r="F315" s="93"/>
      <c r="G315" s="93"/>
      <c r="H315" s="93"/>
      <c r="I315" s="93"/>
      <c r="J315" s="94"/>
      <c r="K315" s="35"/>
      <c r="L315" s="94"/>
    </row>
    <row r="316" spans="6:12" ht="9.75">
      <c r="F316" s="93"/>
      <c r="G316" s="93"/>
      <c r="H316" s="93"/>
      <c r="I316" s="93"/>
      <c r="J316" s="94"/>
      <c r="K316" s="35"/>
      <c r="L316" s="94"/>
    </row>
    <row r="317" spans="6:12" ht="9.75">
      <c r="F317" s="93"/>
      <c r="G317" s="93"/>
      <c r="H317" s="93"/>
      <c r="I317" s="93"/>
      <c r="J317" s="94"/>
      <c r="K317" s="35"/>
      <c r="L317" s="94"/>
    </row>
    <row r="318" spans="6:9" ht="9.75">
      <c r="F318" s="93"/>
      <c r="G318" s="93"/>
      <c r="H318" s="93"/>
      <c r="I318" s="93"/>
    </row>
    <row r="319" spans="6:9" ht="9.75">
      <c r="F319" s="93"/>
      <c r="G319" s="93"/>
      <c r="H319" s="93"/>
      <c r="I319" s="93"/>
    </row>
    <row r="320" spans="6:9" ht="9.75">
      <c r="F320" s="93"/>
      <c r="G320" s="93"/>
      <c r="H320" s="93"/>
      <c r="I320" s="93"/>
    </row>
    <row r="321" spans="6:9" ht="9.75">
      <c r="F321" s="93"/>
      <c r="G321" s="93"/>
      <c r="H321" s="93"/>
      <c r="I321" s="93"/>
    </row>
    <row r="322" spans="6:9" ht="9.75">
      <c r="F322" s="93"/>
      <c r="G322" s="93"/>
      <c r="H322" s="93"/>
      <c r="I322" s="93"/>
    </row>
    <row r="323" spans="6:9" ht="9.75">
      <c r="F323" s="93"/>
      <c r="G323" s="93"/>
      <c r="H323" s="93"/>
      <c r="I323" s="93"/>
    </row>
    <row r="324" spans="6:9" ht="9.75">
      <c r="F324" s="93"/>
      <c r="G324" s="93"/>
      <c r="H324" s="93"/>
      <c r="I324" s="93"/>
    </row>
    <row r="325" spans="6:9" ht="9.75">
      <c r="F325" s="93"/>
      <c r="G325" s="93"/>
      <c r="H325" s="93"/>
      <c r="I325" s="93"/>
    </row>
    <row r="326" spans="6:9" ht="9.75">
      <c r="F326" s="93"/>
      <c r="G326" s="93"/>
      <c r="H326" s="93"/>
      <c r="I326" s="93"/>
    </row>
    <row r="327" spans="6:9" ht="9.75">
      <c r="F327" s="93"/>
      <c r="G327" s="93"/>
      <c r="H327" s="93"/>
      <c r="I327" s="93"/>
    </row>
    <row r="328" spans="6:9" ht="9.75">
      <c r="F328" s="93"/>
      <c r="G328" s="93"/>
      <c r="H328" s="93"/>
      <c r="I328" s="93"/>
    </row>
    <row r="329" spans="6:9" ht="9.75">
      <c r="F329" s="93"/>
      <c r="G329" s="93"/>
      <c r="H329" s="93"/>
      <c r="I329" s="93"/>
    </row>
    <row r="330" spans="6:9" ht="9.75">
      <c r="F330" s="93"/>
      <c r="G330" s="93"/>
      <c r="H330" s="93"/>
      <c r="I330" s="93"/>
    </row>
    <row r="331" spans="6:9" ht="9.75">
      <c r="F331" s="93"/>
      <c r="G331" s="93"/>
      <c r="H331" s="93"/>
      <c r="I331" s="93"/>
    </row>
    <row r="332" spans="6:9" ht="9.75">
      <c r="F332" s="93"/>
      <c r="G332" s="93"/>
      <c r="H332" s="93"/>
      <c r="I332" s="93"/>
    </row>
    <row r="333" spans="6:11" ht="9.75">
      <c r="F333" s="93"/>
      <c r="G333" s="93"/>
      <c r="H333" s="93"/>
      <c r="I333" s="93"/>
      <c r="K333" s="26"/>
    </row>
    <row r="334" spans="6:11" ht="9.75">
      <c r="F334" s="93"/>
      <c r="G334" s="93"/>
      <c r="H334" s="93"/>
      <c r="I334" s="93"/>
      <c r="K334" s="26"/>
    </row>
    <row r="335" spans="6:11" ht="9.75">
      <c r="F335" s="60"/>
      <c r="G335" s="61"/>
      <c r="H335" s="62"/>
      <c r="I335" s="63"/>
      <c r="K335" s="26"/>
    </row>
    <row r="336" spans="6:11" ht="9.75">
      <c r="F336" s="60"/>
      <c r="G336" s="61"/>
      <c r="H336" s="62"/>
      <c r="I336" s="63"/>
      <c r="K336" s="26"/>
    </row>
    <row r="337" spans="6:11" ht="9.75">
      <c r="F337" s="60"/>
      <c r="G337" s="61"/>
      <c r="H337" s="62"/>
      <c r="I337" s="63"/>
      <c r="K337" s="26"/>
    </row>
    <row r="338" spans="6:11" ht="9.75">
      <c r="F338" s="60"/>
      <c r="G338" s="61"/>
      <c r="H338" s="62"/>
      <c r="I338" s="63"/>
      <c r="K338" s="26"/>
    </row>
    <row r="339" spans="6:11" ht="9.75">
      <c r="F339" s="60"/>
      <c r="G339" s="61"/>
      <c r="H339" s="62"/>
      <c r="I339" s="63"/>
      <c r="K339" s="26"/>
    </row>
    <row r="340" spans="6:11" ht="9.75">
      <c r="F340" s="60"/>
      <c r="G340" s="61"/>
      <c r="H340" s="62"/>
      <c r="I340" s="63"/>
      <c r="K340" s="26"/>
    </row>
    <row r="341" spans="6:11" ht="9.75">
      <c r="F341" s="60"/>
      <c r="G341" s="61"/>
      <c r="H341" s="62"/>
      <c r="I341" s="63"/>
      <c r="K341" s="26"/>
    </row>
    <row r="342" spans="6:11" ht="9.75">
      <c r="F342" s="60"/>
      <c r="G342" s="61"/>
      <c r="H342" s="62"/>
      <c r="I342" s="63"/>
      <c r="K342" s="26"/>
    </row>
    <row r="343" spans="6:11" ht="9.75">
      <c r="F343"/>
      <c r="G343"/>
      <c r="H343"/>
      <c r="I343"/>
      <c r="K343" s="26"/>
    </row>
    <row r="344" spans="6:11" ht="9.75">
      <c r="F344"/>
      <c r="G344"/>
      <c r="H344"/>
      <c r="I344"/>
      <c r="K344" s="26"/>
    </row>
    <row r="345" spans="6:11" ht="9.75">
      <c r="F345"/>
      <c r="G345"/>
      <c r="H345"/>
      <c r="I345"/>
      <c r="K345" s="26"/>
    </row>
    <row r="346" spans="6:11" ht="9.75">
      <c r="F346"/>
      <c r="G346"/>
      <c r="H346"/>
      <c r="I346"/>
      <c r="K346" s="26"/>
    </row>
    <row r="347" spans="6:11" ht="9.75">
      <c r="F347"/>
      <c r="G347"/>
      <c r="H347"/>
      <c r="I347"/>
      <c r="K347" s="26"/>
    </row>
    <row r="348" spans="6:11" ht="9.75">
      <c r="F348"/>
      <c r="G348"/>
      <c r="H348"/>
      <c r="I348"/>
      <c r="K348" s="26"/>
    </row>
    <row r="349" spans="6:11" ht="9.75">
      <c r="F349"/>
      <c r="G349"/>
      <c r="H349"/>
      <c r="I349"/>
      <c r="K349" s="26"/>
    </row>
    <row r="350" spans="6:11" ht="9.75">
      <c r="F350"/>
      <c r="G350"/>
      <c r="H350"/>
      <c r="I350"/>
      <c r="K350" s="26"/>
    </row>
    <row r="351" spans="6:11" ht="9.75">
      <c r="F351"/>
      <c r="G351"/>
      <c r="H351"/>
      <c r="I351"/>
      <c r="K351" s="26"/>
    </row>
    <row r="352" spans="6:11" ht="9.75">
      <c r="F352"/>
      <c r="G352"/>
      <c r="H352"/>
      <c r="I352"/>
      <c r="K352" s="26"/>
    </row>
    <row r="353" spans="6:11" ht="9.75">
      <c r="F353"/>
      <c r="G353"/>
      <c r="H353"/>
      <c r="I353"/>
      <c r="K353" s="26"/>
    </row>
    <row r="354" spans="6:11" ht="9.75">
      <c r="F354"/>
      <c r="G354"/>
      <c r="H354"/>
      <c r="I354"/>
      <c r="K354" s="26"/>
    </row>
    <row r="355" spans="6:11" ht="9.75">
      <c r="F355"/>
      <c r="G355"/>
      <c r="H355"/>
      <c r="I355"/>
      <c r="K355" s="26"/>
    </row>
    <row r="356" spans="6:11" ht="9.75">
      <c r="F356"/>
      <c r="G356"/>
      <c r="H356"/>
      <c r="I356"/>
      <c r="K356" s="26"/>
    </row>
    <row r="357" spans="6:11" ht="9.75">
      <c r="F357"/>
      <c r="G357"/>
      <c r="H357"/>
      <c r="I357"/>
      <c r="K357" s="26"/>
    </row>
    <row r="358" spans="6:11" ht="9.75">
      <c r="F358"/>
      <c r="G358"/>
      <c r="H358"/>
      <c r="I358"/>
      <c r="K358" s="26"/>
    </row>
    <row r="359" spans="6:11" ht="9.75">
      <c r="F359"/>
      <c r="G359"/>
      <c r="H359"/>
      <c r="I359"/>
      <c r="K359" s="26"/>
    </row>
    <row r="360" spans="6:11" ht="9.75">
      <c r="F360"/>
      <c r="G360"/>
      <c r="H360"/>
      <c r="I360"/>
      <c r="K360" s="26"/>
    </row>
    <row r="361" spans="6:11" ht="9.75">
      <c r="F361"/>
      <c r="G361"/>
      <c r="H361"/>
      <c r="I361"/>
      <c r="K361" s="26"/>
    </row>
    <row r="362" spans="6:11" ht="9.75">
      <c r="F362"/>
      <c r="G362"/>
      <c r="H362"/>
      <c r="I362"/>
      <c r="K362" s="26"/>
    </row>
    <row r="363" spans="6:11" ht="9.75">
      <c r="F363"/>
      <c r="G363"/>
      <c r="H363"/>
      <c r="I363"/>
      <c r="K363" s="26"/>
    </row>
    <row r="364" spans="6:11" ht="9.75">
      <c r="F364"/>
      <c r="G364"/>
      <c r="H364"/>
      <c r="I364"/>
      <c r="K364" s="26"/>
    </row>
    <row r="365" spans="6:11" ht="9.75">
      <c r="F365"/>
      <c r="G365"/>
      <c r="H365"/>
      <c r="I365"/>
      <c r="K365" s="26"/>
    </row>
    <row r="366" spans="6:11" ht="9.75">
      <c r="F366"/>
      <c r="G366"/>
      <c r="H366"/>
      <c r="I366"/>
      <c r="K366" s="26"/>
    </row>
    <row r="367" spans="6:11" ht="9.75">
      <c r="F367"/>
      <c r="G367"/>
      <c r="H367"/>
      <c r="I367"/>
      <c r="K367" s="26"/>
    </row>
    <row r="368" spans="6:11" ht="9.75">
      <c r="F368"/>
      <c r="G368"/>
      <c r="H368"/>
      <c r="I368"/>
      <c r="K368" s="26"/>
    </row>
    <row r="369" spans="6:11" ht="9.75">
      <c r="F369"/>
      <c r="G369"/>
      <c r="H369"/>
      <c r="I369"/>
      <c r="K369" s="26"/>
    </row>
    <row r="370" spans="6:11" ht="9.75">
      <c r="F370"/>
      <c r="G370"/>
      <c r="H370"/>
      <c r="I370"/>
      <c r="K370" s="26"/>
    </row>
    <row r="371" spans="6:11" ht="9.75">
      <c r="F371"/>
      <c r="G371"/>
      <c r="H371"/>
      <c r="I371"/>
      <c r="K371" s="26"/>
    </row>
    <row r="372" spans="6:11" ht="9.75">
      <c r="F372"/>
      <c r="G372"/>
      <c r="H372"/>
      <c r="I372"/>
      <c r="K372" s="26"/>
    </row>
    <row r="373" spans="6:11" ht="9.75">
      <c r="F373"/>
      <c r="G373"/>
      <c r="H373"/>
      <c r="I373"/>
      <c r="K373" s="26"/>
    </row>
    <row r="374" spans="6:11" ht="9.75">
      <c r="F374"/>
      <c r="G374"/>
      <c r="H374"/>
      <c r="I374"/>
      <c r="K374" s="26"/>
    </row>
    <row r="375" spans="6:11" ht="9.75">
      <c r="F375"/>
      <c r="G375"/>
      <c r="H375"/>
      <c r="I375"/>
      <c r="K375" s="26"/>
    </row>
    <row r="376" spans="6:11" ht="9.75">
      <c r="F376"/>
      <c r="G376"/>
      <c r="H376"/>
      <c r="I376"/>
      <c r="K376" s="26"/>
    </row>
    <row r="377" spans="6:11" ht="9.75">
      <c r="F377"/>
      <c r="G377"/>
      <c r="H377"/>
      <c r="I377"/>
      <c r="K377" s="26"/>
    </row>
    <row r="378" spans="6:11" ht="9.75">
      <c r="F378"/>
      <c r="G378"/>
      <c r="H378"/>
      <c r="I378"/>
      <c r="K378" s="26"/>
    </row>
    <row r="379" spans="6:11" ht="9.75">
      <c r="F379"/>
      <c r="G379"/>
      <c r="H379"/>
      <c r="I379"/>
      <c r="K379" s="26"/>
    </row>
    <row r="380" spans="6:11" ht="9.75">
      <c r="F380"/>
      <c r="G380"/>
      <c r="H380"/>
      <c r="I380"/>
      <c r="K380" s="26"/>
    </row>
    <row r="381" spans="6:11" ht="9.75">
      <c r="F381"/>
      <c r="G381"/>
      <c r="H381"/>
      <c r="I381"/>
      <c r="K381" s="26"/>
    </row>
    <row r="382" spans="6:11" ht="9.75">
      <c r="F382"/>
      <c r="G382"/>
      <c r="H382"/>
      <c r="I382"/>
      <c r="K382" s="26"/>
    </row>
    <row r="383" spans="6:11" ht="9.75">
      <c r="F383"/>
      <c r="G383"/>
      <c r="H383"/>
      <c r="I383"/>
      <c r="K383" s="26"/>
    </row>
    <row r="384" spans="6:11" ht="9.75">
      <c r="F384"/>
      <c r="G384"/>
      <c r="H384"/>
      <c r="I384"/>
      <c r="K384" s="26"/>
    </row>
    <row r="385" spans="6:11" ht="9.75">
      <c r="F385"/>
      <c r="G385"/>
      <c r="H385"/>
      <c r="I385"/>
      <c r="K385" s="26"/>
    </row>
    <row r="386" spans="6:11" ht="9.75">
      <c r="F386"/>
      <c r="G386"/>
      <c r="H386"/>
      <c r="I386"/>
      <c r="K386" s="26"/>
    </row>
    <row r="387" spans="6:11" ht="9.75">
      <c r="F387"/>
      <c r="G387"/>
      <c r="H387"/>
      <c r="I387"/>
      <c r="K387" s="26"/>
    </row>
    <row r="388" spans="6:11" ht="9.75">
      <c r="F388"/>
      <c r="G388"/>
      <c r="H388"/>
      <c r="I388"/>
      <c r="K388" s="26"/>
    </row>
    <row r="389" spans="6:11" ht="9.75">
      <c r="F389"/>
      <c r="G389"/>
      <c r="H389"/>
      <c r="I389"/>
      <c r="K389" s="26"/>
    </row>
    <row r="390" spans="6:11" ht="9.75">
      <c r="F390"/>
      <c r="G390"/>
      <c r="H390"/>
      <c r="I390"/>
      <c r="K390" s="26"/>
    </row>
    <row r="391" spans="6:11" ht="9.75">
      <c r="F391"/>
      <c r="G391"/>
      <c r="H391"/>
      <c r="I391"/>
      <c r="K391" s="26"/>
    </row>
    <row r="392" spans="6:11" ht="9.75">
      <c r="F392"/>
      <c r="G392"/>
      <c r="H392"/>
      <c r="I392"/>
      <c r="K392" s="26"/>
    </row>
    <row r="393" spans="6:11" ht="9.75">
      <c r="F393"/>
      <c r="G393"/>
      <c r="H393"/>
      <c r="I393"/>
      <c r="K393" s="26"/>
    </row>
    <row r="394" spans="6:11" ht="9.75">
      <c r="F394"/>
      <c r="G394"/>
      <c r="H394"/>
      <c r="I394"/>
      <c r="K394" s="26"/>
    </row>
    <row r="395" spans="6:11" ht="9.75">
      <c r="F395"/>
      <c r="G395"/>
      <c r="H395"/>
      <c r="I395"/>
      <c r="K395" s="26"/>
    </row>
    <row r="396" spans="6:11" ht="9.75">
      <c r="F396"/>
      <c r="G396"/>
      <c r="H396"/>
      <c r="I396"/>
      <c r="K396" s="26"/>
    </row>
    <row r="397" spans="6:11" ht="9.75">
      <c r="F397"/>
      <c r="G397"/>
      <c r="H397"/>
      <c r="I397"/>
      <c r="K397" s="26"/>
    </row>
    <row r="398" spans="6:11" ht="9.75">
      <c r="F398"/>
      <c r="G398"/>
      <c r="H398"/>
      <c r="I398"/>
      <c r="K398" s="26"/>
    </row>
    <row r="399" spans="6:11" ht="9.75">
      <c r="F399"/>
      <c r="G399"/>
      <c r="H399"/>
      <c r="I399"/>
      <c r="K399" s="26"/>
    </row>
    <row r="400" spans="6:11" ht="9.75">
      <c r="F400"/>
      <c r="G400"/>
      <c r="H400"/>
      <c r="I400"/>
      <c r="K400" s="26"/>
    </row>
    <row r="401" spans="6:11" ht="9.75">
      <c r="F401"/>
      <c r="G401"/>
      <c r="H401"/>
      <c r="I401"/>
      <c r="K401" s="26"/>
    </row>
    <row r="402" spans="6:11" ht="9.75">
      <c r="F402"/>
      <c r="G402"/>
      <c r="H402"/>
      <c r="I402"/>
      <c r="K402" s="26"/>
    </row>
    <row r="403" spans="6:11" ht="9.75">
      <c r="F403"/>
      <c r="G403"/>
      <c r="H403"/>
      <c r="I403"/>
      <c r="K403" s="26"/>
    </row>
    <row r="404" spans="6:11" ht="9.75">
      <c r="F404"/>
      <c r="G404"/>
      <c r="H404"/>
      <c r="I404"/>
      <c r="K404" s="26"/>
    </row>
    <row r="405" spans="6:11" ht="9.75">
      <c r="F405"/>
      <c r="G405"/>
      <c r="H405"/>
      <c r="I405"/>
      <c r="K405" s="26"/>
    </row>
    <row r="406" spans="6:11" ht="9.75">
      <c r="F406"/>
      <c r="G406"/>
      <c r="H406"/>
      <c r="I406"/>
      <c r="K406" s="26"/>
    </row>
    <row r="407" spans="6:11" ht="9.75">
      <c r="F407"/>
      <c r="G407"/>
      <c r="H407"/>
      <c r="I407"/>
      <c r="K407" s="26"/>
    </row>
    <row r="408" spans="6:11" ht="9.75">
      <c r="F408"/>
      <c r="G408"/>
      <c r="H408"/>
      <c r="I408"/>
      <c r="K408" s="26"/>
    </row>
    <row r="409" spans="6:11" ht="9.75">
      <c r="F409"/>
      <c r="G409"/>
      <c r="H409"/>
      <c r="I409"/>
      <c r="K409" s="26"/>
    </row>
    <row r="410" spans="6:11" ht="9.75">
      <c r="F410"/>
      <c r="G410"/>
      <c r="H410"/>
      <c r="I410"/>
      <c r="K410" s="26"/>
    </row>
    <row r="411" spans="6:11" ht="9.75">
      <c r="F411"/>
      <c r="G411"/>
      <c r="H411"/>
      <c r="I411"/>
      <c r="K411" s="26"/>
    </row>
    <row r="412" spans="6:11" ht="9.75">
      <c r="F412"/>
      <c r="G412"/>
      <c r="H412"/>
      <c r="I412"/>
      <c r="K412" s="26"/>
    </row>
    <row r="413" spans="6:11" ht="9.75">
      <c r="F413"/>
      <c r="G413"/>
      <c r="H413"/>
      <c r="I413"/>
      <c r="K413" s="26"/>
    </row>
    <row r="414" spans="6:11" ht="9.75">
      <c r="F414"/>
      <c r="G414"/>
      <c r="H414"/>
      <c r="I414"/>
      <c r="K414" s="26"/>
    </row>
    <row r="415" spans="6:11" ht="9.75">
      <c r="F415"/>
      <c r="G415"/>
      <c r="H415"/>
      <c r="I415"/>
      <c r="K415" s="26"/>
    </row>
    <row r="416" spans="6:11" ht="9.75">
      <c r="F416"/>
      <c r="G416"/>
      <c r="H416"/>
      <c r="I416"/>
      <c r="K416" s="26"/>
    </row>
    <row r="417" spans="6:11" ht="9.75">
      <c r="F417"/>
      <c r="G417"/>
      <c r="H417"/>
      <c r="I417"/>
      <c r="K417" s="26"/>
    </row>
    <row r="418" spans="6:11" ht="9.75">
      <c r="F418"/>
      <c r="G418"/>
      <c r="H418"/>
      <c r="I418"/>
      <c r="K418" s="26"/>
    </row>
    <row r="419" spans="6:11" ht="9.75">
      <c r="F419"/>
      <c r="G419"/>
      <c r="H419"/>
      <c r="I419"/>
      <c r="K419" s="26"/>
    </row>
    <row r="420" spans="6:11" ht="9.75">
      <c r="F420"/>
      <c r="G420"/>
      <c r="H420"/>
      <c r="I420"/>
      <c r="K420" s="26"/>
    </row>
    <row r="421" spans="6:11" ht="9.75">
      <c r="F421"/>
      <c r="G421"/>
      <c r="H421"/>
      <c r="I421"/>
      <c r="K421" s="26"/>
    </row>
    <row r="422" spans="6:11" ht="9.75">
      <c r="F422"/>
      <c r="G422"/>
      <c r="H422"/>
      <c r="I422"/>
      <c r="K422" s="26"/>
    </row>
    <row r="423" spans="6:11" ht="9.75">
      <c r="F423"/>
      <c r="G423"/>
      <c r="H423"/>
      <c r="I423"/>
      <c r="K423" s="26"/>
    </row>
    <row r="424" spans="6:11" ht="9.75">
      <c r="F424"/>
      <c r="G424"/>
      <c r="H424"/>
      <c r="I424"/>
      <c r="K424" s="26"/>
    </row>
    <row r="425" spans="6:11" ht="9.75">
      <c r="F425"/>
      <c r="G425"/>
      <c r="H425"/>
      <c r="I425"/>
      <c r="K425" s="26"/>
    </row>
    <row r="426" spans="6:11" ht="9.75">
      <c r="F426"/>
      <c r="G426"/>
      <c r="H426"/>
      <c r="I426"/>
      <c r="K426" s="26"/>
    </row>
    <row r="427" spans="6:11" ht="9.75">
      <c r="F427"/>
      <c r="G427"/>
      <c r="H427"/>
      <c r="I427"/>
      <c r="K427" s="26"/>
    </row>
    <row r="428" spans="6:11" ht="9.75">
      <c r="F428"/>
      <c r="G428"/>
      <c r="H428"/>
      <c r="I428"/>
      <c r="K428" s="26"/>
    </row>
    <row r="429" spans="6:11" ht="9.75">
      <c r="F429"/>
      <c r="G429"/>
      <c r="H429"/>
      <c r="I429"/>
      <c r="K429" s="26"/>
    </row>
    <row r="430" spans="6:11" ht="9.75">
      <c r="F430"/>
      <c r="G430"/>
      <c r="H430"/>
      <c r="I430"/>
      <c r="K430" s="26"/>
    </row>
    <row r="431" spans="6:11" ht="9.75">
      <c r="F431"/>
      <c r="G431"/>
      <c r="H431"/>
      <c r="I431"/>
      <c r="K431" s="26"/>
    </row>
    <row r="432" spans="6:11" ht="9.75">
      <c r="F432"/>
      <c r="G432"/>
      <c r="H432"/>
      <c r="I432"/>
      <c r="K432" s="26"/>
    </row>
    <row r="433" spans="6:11" ht="9.75">
      <c r="F433"/>
      <c r="G433"/>
      <c r="H433"/>
      <c r="I433"/>
      <c r="K433" s="26"/>
    </row>
    <row r="434" spans="6:11" ht="9.75">
      <c r="F434"/>
      <c r="G434"/>
      <c r="H434"/>
      <c r="I434"/>
      <c r="K434" s="26"/>
    </row>
    <row r="435" spans="6:11" ht="9.75">
      <c r="F435"/>
      <c r="G435"/>
      <c r="H435"/>
      <c r="I435"/>
      <c r="K435" s="26"/>
    </row>
    <row r="436" spans="6:11" ht="9.75">
      <c r="F436"/>
      <c r="G436"/>
      <c r="H436"/>
      <c r="I436"/>
      <c r="K436" s="26"/>
    </row>
    <row r="437" spans="6:11" ht="9.75">
      <c r="F437"/>
      <c r="G437"/>
      <c r="H437"/>
      <c r="I437"/>
      <c r="K437" s="26"/>
    </row>
    <row r="438" spans="6:11" ht="9.75">
      <c r="F438"/>
      <c r="G438"/>
      <c r="H438"/>
      <c r="I438"/>
      <c r="K438" s="26"/>
    </row>
    <row r="439" spans="6:11" ht="9.75">
      <c r="F439"/>
      <c r="G439"/>
      <c r="H439"/>
      <c r="I439"/>
      <c r="K439" s="26"/>
    </row>
    <row r="440" spans="6:11" ht="9.75">
      <c r="F440"/>
      <c r="G440"/>
      <c r="H440"/>
      <c r="I440"/>
      <c r="K440" s="26"/>
    </row>
    <row r="441" spans="6:11" ht="9.75">
      <c r="F441"/>
      <c r="G441"/>
      <c r="H441"/>
      <c r="I441"/>
      <c r="K441" s="26"/>
    </row>
    <row r="442" spans="6:11" ht="9.75">
      <c r="F442"/>
      <c r="G442"/>
      <c r="H442"/>
      <c r="I442"/>
      <c r="K442" s="26"/>
    </row>
    <row r="443" spans="6:11" ht="9.75">
      <c r="F443"/>
      <c r="G443"/>
      <c r="H443"/>
      <c r="I443"/>
      <c r="K443" s="26"/>
    </row>
    <row r="444" spans="6:11" ht="9.75">
      <c r="F444"/>
      <c r="G444"/>
      <c r="H444"/>
      <c r="I444"/>
      <c r="K444" s="26"/>
    </row>
    <row r="445" spans="6:11" ht="9.75">
      <c r="F445"/>
      <c r="G445"/>
      <c r="H445"/>
      <c r="I445"/>
      <c r="K445" s="26"/>
    </row>
    <row r="446" spans="6:11" ht="9.75">
      <c r="F446"/>
      <c r="G446"/>
      <c r="H446"/>
      <c r="I446"/>
      <c r="K446" s="26"/>
    </row>
    <row r="447" spans="6:11" ht="9.75">
      <c r="F447"/>
      <c r="G447"/>
      <c r="H447"/>
      <c r="I447"/>
      <c r="K447" s="26"/>
    </row>
    <row r="448" spans="6:11" ht="9.75">
      <c r="F448"/>
      <c r="G448"/>
      <c r="H448"/>
      <c r="I448"/>
      <c r="K448" s="26"/>
    </row>
    <row r="449" spans="6:11" ht="9.75">
      <c r="F449"/>
      <c r="G449"/>
      <c r="H449"/>
      <c r="I449"/>
      <c r="K449" s="26"/>
    </row>
    <row r="450" spans="6:11" ht="9.75">
      <c r="F450"/>
      <c r="G450"/>
      <c r="H450"/>
      <c r="I450"/>
      <c r="K450" s="26"/>
    </row>
    <row r="451" spans="6:11" ht="9.75">
      <c r="F451"/>
      <c r="G451"/>
      <c r="H451"/>
      <c r="I451"/>
      <c r="K451" s="26"/>
    </row>
    <row r="452" spans="6:11" ht="9.75">
      <c r="F452"/>
      <c r="G452"/>
      <c r="H452"/>
      <c r="I452"/>
      <c r="K452" s="26"/>
    </row>
    <row r="453" spans="6:11" ht="9.75">
      <c r="F453"/>
      <c r="G453"/>
      <c r="H453"/>
      <c r="I453"/>
      <c r="K453" s="26"/>
    </row>
    <row r="454" spans="6:11" ht="9.75">
      <c r="F454"/>
      <c r="G454"/>
      <c r="H454"/>
      <c r="I454"/>
      <c r="K454" s="26"/>
    </row>
    <row r="455" spans="6:11" ht="9.75">
      <c r="F455"/>
      <c r="G455"/>
      <c r="H455"/>
      <c r="I455"/>
      <c r="K455" s="26"/>
    </row>
    <row r="456" spans="6:11" ht="9.75">
      <c r="F456"/>
      <c r="G456"/>
      <c r="H456"/>
      <c r="I456"/>
      <c r="K456" s="26"/>
    </row>
    <row r="457" spans="6:11" ht="9.75">
      <c r="F457"/>
      <c r="G457"/>
      <c r="H457"/>
      <c r="I457"/>
      <c r="K457" s="26"/>
    </row>
    <row r="458" spans="6:11" ht="9.75">
      <c r="F458"/>
      <c r="G458"/>
      <c r="H458"/>
      <c r="I458"/>
      <c r="K458" s="26"/>
    </row>
    <row r="459" spans="6:11" ht="9.75">
      <c r="F459"/>
      <c r="G459"/>
      <c r="H459"/>
      <c r="I459"/>
      <c r="K459" s="26"/>
    </row>
    <row r="460" spans="6:11" ht="9.75">
      <c r="F460"/>
      <c r="G460"/>
      <c r="H460"/>
      <c r="I460"/>
      <c r="K460" s="26"/>
    </row>
    <row r="461" spans="6:11" ht="9.75">
      <c r="F461"/>
      <c r="G461"/>
      <c r="H461"/>
      <c r="I461"/>
      <c r="K461" s="26"/>
    </row>
    <row r="462" spans="6:11" ht="9.75">
      <c r="F462"/>
      <c r="G462"/>
      <c r="H462"/>
      <c r="I462"/>
      <c r="K462" s="26"/>
    </row>
    <row r="463" spans="6:11" ht="9.75">
      <c r="F463"/>
      <c r="G463"/>
      <c r="H463"/>
      <c r="I463"/>
      <c r="K463" s="26"/>
    </row>
    <row r="464" spans="6:11" ht="9.75">
      <c r="F464"/>
      <c r="G464"/>
      <c r="H464"/>
      <c r="I464"/>
      <c r="K464" s="26"/>
    </row>
    <row r="465" spans="6:11" ht="9.75">
      <c r="F465"/>
      <c r="G465"/>
      <c r="H465"/>
      <c r="I465"/>
      <c r="K465" s="26"/>
    </row>
    <row r="466" spans="6:11" ht="9.75">
      <c r="F466"/>
      <c r="G466"/>
      <c r="H466"/>
      <c r="I466"/>
      <c r="K466" s="26"/>
    </row>
    <row r="467" spans="6:11" ht="9.75">
      <c r="F467"/>
      <c r="G467"/>
      <c r="H467"/>
      <c r="I467"/>
      <c r="K467" s="26"/>
    </row>
    <row r="468" spans="6:11" ht="9.75">
      <c r="F468"/>
      <c r="G468"/>
      <c r="H468"/>
      <c r="I468"/>
      <c r="K468" s="26"/>
    </row>
    <row r="469" spans="6:11" ht="9.75">
      <c r="F469"/>
      <c r="G469"/>
      <c r="H469"/>
      <c r="I469"/>
      <c r="K469" s="26"/>
    </row>
    <row r="470" spans="6:11" ht="9.75">
      <c r="F470"/>
      <c r="G470"/>
      <c r="H470"/>
      <c r="I470"/>
      <c r="K470" s="26"/>
    </row>
    <row r="471" spans="6:11" ht="9.75">
      <c r="F471"/>
      <c r="G471"/>
      <c r="H471"/>
      <c r="I471"/>
      <c r="K471" s="26"/>
    </row>
    <row r="472" spans="6:11" ht="9.75">
      <c r="F472"/>
      <c r="G472"/>
      <c r="H472"/>
      <c r="I472"/>
      <c r="K472" s="26"/>
    </row>
    <row r="473" spans="6:11" ht="9.75">
      <c r="F473"/>
      <c r="G473"/>
      <c r="H473"/>
      <c r="I473"/>
      <c r="K473" s="26"/>
    </row>
    <row r="474" spans="6:11" ht="9.75">
      <c r="F474"/>
      <c r="G474"/>
      <c r="H474"/>
      <c r="I474"/>
      <c r="K474" s="26"/>
    </row>
    <row r="475" spans="6:11" ht="9.75">
      <c r="F475"/>
      <c r="G475"/>
      <c r="H475"/>
      <c r="I475"/>
      <c r="K475" s="26"/>
    </row>
    <row r="476" spans="6:11" ht="9.75">
      <c r="F476"/>
      <c r="G476"/>
      <c r="H476"/>
      <c r="I476"/>
      <c r="K476" s="26"/>
    </row>
    <row r="477" spans="6:11" ht="9.75">
      <c r="F477"/>
      <c r="G477"/>
      <c r="H477"/>
      <c r="I477"/>
      <c r="K477" s="26"/>
    </row>
    <row r="478" spans="6:11" ht="9.75">
      <c r="F478"/>
      <c r="G478"/>
      <c r="H478"/>
      <c r="I478"/>
      <c r="K478" s="26"/>
    </row>
    <row r="479" spans="6:11" ht="9.75">
      <c r="F479"/>
      <c r="G479"/>
      <c r="H479"/>
      <c r="I479"/>
      <c r="K479" s="26"/>
    </row>
    <row r="480" spans="6:11" ht="9.75">
      <c r="F480"/>
      <c r="G480"/>
      <c r="H480"/>
      <c r="I480"/>
      <c r="K480" s="26"/>
    </row>
    <row r="481" spans="6:11" ht="9.75">
      <c r="F481"/>
      <c r="G481"/>
      <c r="H481"/>
      <c r="I481"/>
      <c r="K481" s="26"/>
    </row>
    <row r="482" spans="6:11" ht="9.75">
      <c r="F482"/>
      <c r="G482"/>
      <c r="H482"/>
      <c r="I482"/>
      <c r="K482" s="26"/>
    </row>
    <row r="483" spans="6:11" ht="9.75">
      <c r="F483"/>
      <c r="G483"/>
      <c r="H483"/>
      <c r="I483"/>
      <c r="K483" s="26"/>
    </row>
    <row r="484" spans="6:11" ht="9.75">
      <c r="F484"/>
      <c r="G484"/>
      <c r="H484"/>
      <c r="I484"/>
      <c r="K484" s="26"/>
    </row>
    <row r="485" spans="6:11" ht="9.75">
      <c r="F485"/>
      <c r="G485"/>
      <c r="H485"/>
      <c r="I485"/>
      <c r="K485" s="26"/>
    </row>
    <row r="486" spans="6:11" ht="9.75">
      <c r="F486"/>
      <c r="G486"/>
      <c r="H486"/>
      <c r="I486"/>
      <c r="K486" s="26"/>
    </row>
    <row r="487" spans="6:11" ht="9.75">
      <c r="F487"/>
      <c r="G487"/>
      <c r="H487"/>
      <c r="I487"/>
      <c r="K487" s="26"/>
    </row>
    <row r="488" spans="6:11" ht="9.75">
      <c r="F488"/>
      <c r="G488"/>
      <c r="H488"/>
      <c r="I488"/>
      <c r="K488" s="26"/>
    </row>
    <row r="489" spans="6:11" ht="9.75">
      <c r="F489"/>
      <c r="G489"/>
      <c r="H489"/>
      <c r="I489"/>
      <c r="K489" s="26"/>
    </row>
    <row r="490" spans="6:11" ht="9.75">
      <c r="F490"/>
      <c r="G490"/>
      <c r="H490"/>
      <c r="I490"/>
      <c r="K490" s="26"/>
    </row>
    <row r="491" spans="6:11" ht="9.75">
      <c r="F491"/>
      <c r="G491"/>
      <c r="H491"/>
      <c r="I491"/>
      <c r="K491" s="26"/>
    </row>
    <row r="492" spans="6:11" ht="9.75">
      <c r="F492"/>
      <c r="G492"/>
      <c r="H492"/>
      <c r="I492"/>
      <c r="K492" s="26"/>
    </row>
    <row r="493" spans="6:11" ht="9.75">
      <c r="F493"/>
      <c r="G493"/>
      <c r="H493"/>
      <c r="I493"/>
      <c r="K493" s="26"/>
    </row>
    <row r="494" spans="6:11" ht="9.75">
      <c r="F494"/>
      <c r="G494"/>
      <c r="H494"/>
      <c r="I494"/>
      <c r="K494" s="26"/>
    </row>
    <row r="495" spans="6:11" ht="9.75">
      <c r="F495"/>
      <c r="G495"/>
      <c r="H495"/>
      <c r="I495"/>
      <c r="K495" s="26"/>
    </row>
    <row r="496" spans="6:11" ht="9.75">
      <c r="F496"/>
      <c r="G496"/>
      <c r="H496"/>
      <c r="I496"/>
      <c r="K496" s="26"/>
    </row>
    <row r="497" spans="6:11" ht="9.75">
      <c r="F497"/>
      <c r="G497"/>
      <c r="H497"/>
      <c r="I497"/>
      <c r="K497" s="26"/>
    </row>
    <row r="498" spans="6:11" ht="9.75">
      <c r="F498"/>
      <c r="G498"/>
      <c r="H498"/>
      <c r="I498"/>
      <c r="K498" s="26"/>
    </row>
    <row r="499" spans="6:11" ht="9.75">
      <c r="F499"/>
      <c r="G499"/>
      <c r="H499"/>
      <c r="I499"/>
      <c r="K499" s="26"/>
    </row>
    <row r="500" spans="6:11" ht="9.75">
      <c r="F500"/>
      <c r="G500"/>
      <c r="H500"/>
      <c r="I500"/>
      <c r="K500" s="26"/>
    </row>
    <row r="501" spans="6:11" ht="9.75">
      <c r="F501"/>
      <c r="G501"/>
      <c r="H501"/>
      <c r="I501"/>
      <c r="K501" s="26"/>
    </row>
    <row r="502" spans="6:11" ht="9.75">
      <c r="F502"/>
      <c r="G502"/>
      <c r="H502"/>
      <c r="I502"/>
      <c r="K502" s="26"/>
    </row>
    <row r="503" spans="6:11" ht="9.75">
      <c r="F503"/>
      <c r="G503"/>
      <c r="H503"/>
      <c r="I503"/>
      <c r="K503" s="26"/>
    </row>
    <row r="504" spans="6:11" ht="9.75">
      <c r="F504"/>
      <c r="G504"/>
      <c r="H504"/>
      <c r="I504"/>
      <c r="K504" s="26"/>
    </row>
    <row r="505" spans="6:11" ht="9.75">
      <c r="F505"/>
      <c r="G505"/>
      <c r="H505"/>
      <c r="I505"/>
      <c r="K505" s="26"/>
    </row>
    <row r="506" spans="6:11" ht="9.75">
      <c r="F506"/>
      <c r="G506"/>
      <c r="H506"/>
      <c r="I506"/>
      <c r="K506" s="26"/>
    </row>
    <row r="507" spans="6:11" ht="9.75">
      <c r="F507"/>
      <c r="G507"/>
      <c r="H507"/>
      <c r="I507"/>
      <c r="K507" s="26"/>
    </row>
    <row r="508" spans="6:11" ht="9.75">
      <c r="F508"/>
      <c r="G508"/>
      <c r="H508"/>
      <c r="I508"/>
      <c r="K508" s="26"/>
    </row>
    <row r="509" spans="6:11" ht="9.75">
      <c r="F509"/>
      <c r="G509"/>
      <c r="H509"/>
      <c r="I509"/>
      <c r="K509" s="26"/>
    </row>
    <row r="510" spans="6:11" ht="9.75">
      <c r="F510"/>
      <c r="G510"/>
      <c r="H510"/>
      <c r="I510"/>
      <c r="K510" s="26"/>
    </row>
    <row r="511" spans="6:11" ht="9.75">
      <c r="F511"/>
      <c r="G511"/>
      <c r="H511"/>
      <c r="I511"/>
      <c r="K511" s="26"/>
    </row>
    <row r="512" spans="6:11" ht="9.75">
      <c r="F512"/>
      <c r="G512"/>
      <c r="H512"/>
      <c r="I512"/>
      <c r="K512" s="26"/>
    </row>
    <row r="513" spans="6:11" ht="9.75">
      <c r="F513"/>
      <c r="G513"/>
      <c r="H513"/>
      <c r="I513"/>
      <c r="K513" s="26"/>
    </row>
    <row r="514" spans="6:11" ht="9.75">
      <c r="F514"/>
      <c r="G514"/>
      <c r="H514"/>
      <c r="I514"/>
      <c r="K514" s="26"/>
    </row>
    <row r="515" spans="6:11" ht="9.75">
      <c r="F515"/>
      <c r="G515"/>
      <c r="H515"/>
      <c r="I515"/>
      <c r="K515" s="26"/>
    </row>
    <row r="516" spans="6:11" ht="9.75">
      <c r="F516"/>
      <c r="G516"/>
      <c r="H516"/>
      <c r="I516"/>
      <c r="K516" s="26"/>
    </row>
    <row r="517" spans="6:11" ht="9.75">
      <c r="F517"/>
      <c r="G517"/>
      <c r="H517"/>
      <c r="I517"/>
      <c r="K517" s="26"/>
    </row>
    <row r="518" spans="6:11" ht="9.75">
      <c r="F518"/>
      <c r="G518"/>
      <c r="H518"/>
      <c r="I518"/>
      <c r="K518" s="26"/>
    </row>
    <row r="519" spans="6:11" ht="9.75">
      <c r="F519"/>
      <c r="G519"/>
      <c r="H519"/>
      <c r="I519"/>
      <c r="K519" s="26"/>
    </row>
    <row r="520" spans="6:11" ht="9.75">
      <c r="F520"/>
      <c r="G520"/>
      <c r="H520"/>
      <c r="I520"/>
      <c r="K520" s="26"/>
    </row>
    <row r="521" spans="6:11" ht="9.75">
      <c r="F521"/>
      <c r="G521"/>
      <c r="H521"/>
      <c r="I521"/>
      <c r="K521" s="26"/>
    </row>
    <row r="522" spans="6:11" ht="9.75">
      <c r="F522"/>
      <c r="G522"/>
      <c r="H522"/>
      <c r="I522"/>
      <c r="K522" s="26"/>
    </row>
    <row r="523" spans="6:11" ht="9.75">
      <c r="F523"/>
      <c r="G523"/>
      <c r="H523"/>
      <c r="I523"/>
      <c r="K523" s="26"/>
    </row>
    <row r="524" spans="6:11" ht="9.75">
      <c r="F524"/>
      <c r="G524"/>
      <c r="H524"/>
      <c r="I524"/>
      <c r="K524" s="26"/>
    </row>
    <row r="525" spans="6:11" ht="9.75">
      <c r="F525"/>
      <c r="G525"/>
      <c r="H525"/>
      <c r="I525"/>
      <c r="K525" s="26"/>
    </row>
    <row r="526" spans="6:11" ht="9.75">
      <c r="F526"/>
      <c r="G526"/>
      <c r="H526"/>
      <c r="I526"/>
      <c r="K526" s="26"/>
    </row>
    <row r="527" spans="6:11" ht="9.75">
      <c r="F527"/>
      <c r="G527"/>
      <c r="H527"/>
      <c r="I527"/>
      <c r="K527" s="26"/>
    </row>
    <row r="528" spans="6:11" ht="9.75">
      <c r="F528"/>
      <c r="G528"/>
      <c r="H528"/>
      <c r="I528"/>
      <c r="K528" s="26"/>
    </row>
    <row r="529" spans="6:11" ht="9.75">
      <c r="F529"/>
      <c r="G529"/>
      <c r="H529"/>
      <c r="I529"/>
      <c r="K529" s="26"/>
    </row>
    <row r="530" spans="6:11" ht="9.75">
      <c r="F530"/>
      <c r="G530"/>
      <c r="H530"/>
      <c r="I530"/>
      <c r="K530" s="26"/>
    </row>
    <row r="531" spans="6:11" ht="9.75">
      <c r="F531"/>
      <c r="G531"/>
      <c r="H531"/>
      <c r="I531"/>
      <c r="K531" s="26"/>
    </row>
    <row r="532" spans="6:11" ht="9.75">
      <c r="F532"/>
      <c r="G532"/>
      <c r="H532"/>
      <c r="I532"/>
      <c r="K532" s="26"/>
    </row>
    <row r="533" spans="6:11" ht="9.75">
      <c r="F533"/>
      <c r="G533"/>
      <c r="H533"/>
      <c r="I533"/>
      <c r="K533" s="26"/>
    </row>
    <row r="534" spans="6:11" ht="9.75">
      <c r="F534"/>
      <c r="G534"/>
      <c r="H534"/>
      <c r="I534"/>
      <c r="K534" s="26"/>
    </row>
    <row r="535" spans="6:11" ht="9.75">
      <c r="F535"/>
      <c r="G535"/>
      <c r="H535"/>
      <c r="I535"/>
      <c r="K535" s="26"/>
    </row>
    <row r="536" spans="6:11" ht="9.75">
      <c r="F536"/>
      <c r="G536"/>
      <c r="H536"/>
      <c r="I536"/>
      <c r="K536" s="26"/>
    </row>
    <row r="537" spans="6:11" ht="9.75">
      <c r="F537"/>
      <c r="G537"/>
      <c r="H537"/>
      <c r="I537"/>
      <c r="K537" s="26"/>
    </row>
    <row r="538" spans="6:11" ht="9.75">
      <c r="F538"/>
      <c r="G538"/>
      <c r="H538"/>
      <c r="I538"/>
      <c r="K538" s="26"/>
    </row>
    <row r="539" spans="6:11" ht="9.75">
      <c r="F539"/>
      <c r="G539"/>
      <c r="H539"/>
      <c r="I539"/>
      <c r="K539" s="26"/>
    </row>
    <row r="540" spans="6:11" ht="9.75">
      <c r="F540"/>
      <c r="G540"/>
      <c r="H540"/>
      <c r="I540"/>
      <c r="K540" s="26"/>
    </row>
    <row r="541" spans="6:11" ht="9.75">
      <c r="F541"/>
      <c r="G541"/>
      <c r="H541"/>
      <c r="I541"/>
      <c r="K541" s="26"/>
    </row>
    <row r="542" spans="6:11" ht="9.75">
      <c r="F542"/>
      <c r="G542"/>
      <c r="H542"/>
      <c r="I542"/>
      <c r="K542" s="26"/>
    </row>
    <row r="543" spans="6:11" ht="9.75">
      <c r="F543"/>
      <c r="G543"/>
      <c r="H543"/>
      <c r="I543"/>
      <c r="K543" s="26"/>
    </row>
    <row r="544" spans="6:11" ht="9.75">
      <c r="F544"/>
      <c r="G544"/>
      <c r="H544"/>
      <c r="I544"/>
      <c r="K544" s="26"/>
    </row>
    <row r="545" spans="6:11" ht="9.75">
      <c r="F545"/>
      <c r="G545"/>
      <c r="H545"/>
      <c r="I545"/>
      <c r="K545" s="26"/>
    </row>
    <row r="546" spans="6:11" ht="9.75">
      <c r="F546"/>
      <c r="G546"/>
      <c r="H546"/>
      <c r="I546"/>
      <c r="K546" s="26"/>
    </row>
    <row r="547" spans="6:11" ht="9.75">
      <c r="F547"/>
      <c r="G547"/>
      <c r="H547"/>
      <c r="I547"/>
      <c r="K547" s="26"/>
    </row>
    <row r="548" spans="6:11" ht="9.75">
      <c r="F548"/>
      <c r="G548"/>
      <c r="H548"/>
      <c r="I548"/>
      <c r="K548" s="26"/>
    </row>
    <row r="549" spans="6:11" ht="9.75">
      <c r="F549"/>
      <c r="G549"/>
      <c r="H549"/>
      <c r="I549"/>
      <c r="K549" s="26"/>
    </row>
    <row r="550" spans="6:11" ht="9.75">
      <c r="F550"/>
      <c r="G550"/>
      <c r="H550"/>
      <c r="I550"/>
      <c r="K550" s="26"/>
    </row>
    <row r="551" spans="6:11" ht="9.75">
      <c r="F551"/>
      <c r="G551"/>
      <c r="H551"/>
      <c r="I551"/>
      <c r="K551" s="26"/>
    </row>
    <row r="552" spans="6:11" ht="9.75">
      <c r="F552"/>
      <c r="G552"/>
      <c r="H552"/>
      <c r="I552"/>
      <c r="K552" s="26"/>
    </row>
    <row r="553" spans="6:11" ht="9.75">
      <c r="F553"/>
      <c r="G553"/>
      <c r="H553"/>
      <c r="I553"/>
      <c r="K553" s="26"/>
    </row>
    <row r="554" spans="6:11" ht="9.75">
      <c r="F554"/>
      <c r="G554"/>
      <c r="H554"/>
      <c r="I554"/>
      <c r="K554" s="26"/>
    </row>
    <row r="555" spans="6:11" ht="9.75">
      <c r="F555"/>
      <c r="G555"/>
      <c r="H555"/>
      <c r="I555"/>
      <c r="K555" s="26"/>
    </row>
    <row r="556" spans="6:11" ht="9.75">
      <c r="F556"/>
      <c r="G556"/>
      <c r="H556"/>
      <c r="I556"/>
      <c r="K556" s="26"/>
    </row>
    <row r="557" spans="6:11" ht="9.75">
      <c r="F557"/>
      <c r="G557"/>
      <c r="H557"/>
      <c r="I557"/>
      <c r="K557" s="26"/>
    </row>
    <row r="558" spans="6:11" ht="9.75">
      <c r="F558"/>
      <c r="G558"/>
      <c r="H558"/>
      <c r="I558"/>
      <c r="K558" s="26"/>
    </row>
    <row r="559" spans="6:11" ht="9.75">
      <c r="F559"/>
      <c r="G559"/>
      <c r="H559"/>
      <c r="I559"/>
      <c r="K559" s="26"/>
    </row>
    <row r="560" spans="6:11" ht="9.75">
      <c r="F560"/>
      <c r="G560"/>
      <c r="H560"/>
      <c r="I560"/>
      <c r="K560" s="26"/>
    </row>
    <row r="561" spans="6:11" ht="9.75">
      <c r="F561"/>
      <c r="G561"/>
      <c r="H561"/>
      <c r="I561"/>
      <c r="K561" s="26"/>
    </row>
    <row r="562" spans="6:11" ht="9.75">
      <c r="F562"/>
      <c r="G562"/>
      <c r="H562"/>
      <c r="I562"/>
      <c r="K562" s="26"/>
    </row>
    <row r="563" spans="6:11" ht="9.75">
      <c r="F563"/>
      <c r="G563"/>
      <c r="H563"/>
      <c r="I563"/>
      <c r="K563" s="26"/>
    </row>
    <row r="564" spans="6:11" ht="9.75">
      <c r="F564"/>
      <c r="G564"/>
      <c r="H564"/>
      <c r="I564"/>
      <c r="K564" s="26"/>
    </row>
    <row r="565" spans="6:11" ht="9.75">
      <c r="F565"/>
      <c r="G565"/>
      <c r="H565"/>
      <c r="I565"/>
      <c r="K565" s="26"/>
    </row>
    <row r="566" spans="6:11" ht="9.75">
      <c r="F566"/>
      <c r="G566"/>
      <c r="H566"/>
      <c r="I566"/>
      <c r="K566" s="26"/>
    </row>
    <row r="567" spans="6:11" ht="9.75">
      <c r="F567"/>
      <c r="G567"/>
      <c r="H567"/>
      <c r="I567"/>
      <c r="K567" s="26"/>
    </row>
    <row r="568" spans="6:11" ht="9.75">
      <c r="F568"/>
      <c r="G568"/>
      <c r="H568"/>
      <c r="I568"/>
      <c r="K568" s="26"/>
    </row>
    <row r="569" spans="6:11" ht="9.75">
      <c r="F569"/>
      <c r="G569"/>
      <c r="H569"/>
      <c r="I569"/>
      <c r="K569" s="26"/>
    </row>
    <row r="570" spans="6:11" ht="9.75">
      <c r="F570"/>
      <c r="G570"/>
      <c r="H570"/>
      <c r="I570"/>
      <c r="K570" s="26"/>
    </row>
    <row r="571" spans="6:11" ht="9.75">
      <c r="F571"/>
      <c r="G571"/>
      <c r="H571"/>
      <c r="I571"/>
      <c r="K571" s="26"/>
    </row>
    <row r="572" spans="6:11" ht="9.75">
      <c r="F572"/>
      <c r="G572"/>
      <c r="H572"/>
      <c r="I572"/>
      <c r="K572" s="26"/>
    </row>
    <row r="573" spans="6:11" ht="9.75">
      <c r="F573"/>
      <c r="G573"/>
      <c r="H573"/>
      <c r="I573"/>
      <c r="K573" s="26"/>
    </row>
    <row r="574" spans="6:11" ht="9.75">
      <c r="F574"/>
      <c r="G574"/>
      <c r="H574"/>
      <c r="I574"/>
      <c r="K574" s="26"/>
    </row>
    <row r="575" spans="6:11" ht="9.75">
      <c r="F575"/>
      <c r="G575"/>
      <c r="H575"/>
      <c r="I575"/>
      <c r="K575" s="26"/>
    </row>
    <row r="576" spans="6:11" ht="9.75">
      <c r="F576"/>
      <c r="G576"/>
      <c r="H576"/>
      <c r="I576"/>
      <c r="K576" s="26"/>
    </row>
    <row r="577" spans="6:11" ht="9.75">
      <c r="F577"/>
      <c r="G577"/>
      <c r="H577"/>
      <c r="I577"/>
      <c r="K577" s="26"/>
    </row>
    <row r="578" spans="6:11" ht="9.75">
      <c r="F578"/>
      <c r="G578"/>
      <c r="H578"/>
      <c r="I578"/>
      <c r="K578" s="26"/>
    </row>
    <row r="579" spans="6:11" ht="9.75">
      <c r="F579"/>
      <c r="G579"/>
      <c r="H579"/>
      <c r="I579"/>
      <c r="K579" s="26"/>
    </row>
    <row r="580" spans="6:11" ht="9.75">
      <c r="F580"/>
      <c r="G580"/>
      <c r="H580"/>
      <c r="I580"/>
      <c r="K580" s="26"/>
    </row>
    <row r="581" spans="6:11" ht="9.75">
      <c r="F581"/>
      <c r="G581"/>
      <c r="H581"/>
      <c r="I581"/>
      <c r="K581" s="26"/>
    </row>
    <row r="582" spans="6:11" ht="9.75">
      <c r="F582"/>
      <c r="G582"/>
      <c r="H582"/>
      <c r="I582"/>
      <c r="K582" s="26"/>
    </row>
    <row r="583" spans="6:11" ht="9.75">
      <c r="F583"/>
      <c r="G583"/>
      <c r="H583"/>
      <c r="I583"/>
      <c r="K583" s="26"/>
    </row>
    <row r="584" spans="6:11" ht="9.75">
      <c r="F584"/>
      <c r="G584"/>
      <c r="H584"/>
      <c r="I584"/>
      <c r="K584" s="26"/>
    </row>
    <row r="585" spans="6:11" ht="9.75">
      <c r="F585"/>
      <c r="G585"/>
      <c r="H585"/>
      <c r="I585"/>
      <c r="K585" s="26"/>
    </row>
    <row r="586" spans="6:11" ht="9.75">
      <c r="F586"/>
      <c r="G586"/>
      <c r="H586"/>
      <c r="I586"/>
      <c r="K586" s="26"/>
    </row>
    <row r="587" spans="6:11" ht="9.75">
      <c r="F587"/>
      <c r="G587"/>
      <c r="H587"/>
      <c r="I587"/>
      <c r="K587" s="26"/>
    </row>
    <row r="588" spans="6:11" ht="9.75">
      <c r="F588"/>
      <c r="G588"/>
      <c r="H588"/>
      <c r="I588"/>
      <c r="K588" s="26"/>
    </row>
    <row r="589" spans="6:11" ht="9.75">
      <c r="F589"/>
      <c r="G589"/>
      <c r="H589"/>
      <c r="I589"/>
      <c r="K589" s="26"/>
    </row>
    <row r="590" spans="6:11" ht="9.75">
      <c r="F590"/>
      <c r="G590"/>
      <c r="H590"/>
      <c r="I590"/>
      <c r="K590" s="26"/>
    </row>
    <row r="591" spans="6:11" ht="9.75">
      <c r="F591"/>
      <c r="G591"/>
      <c r="H591"/>
      <c r="I591"/>
      <c r="J591"/>
      <c r="K591" s="26"/>
    </row>
    <row r="592" spans="6:11" ht="9.75">
      <c r="F592"/>
      <c r="G592"/>
      <c r="H592"/>
      <c r="I592"/>
      <c r="J592"/>
      <c r="K592" s="26"/>
    </row>
    <row r="593" spans="6:11" ht="9.75">
      <c r="F593"/>
      <c r="G593"/>
      <c r="H593"/>
      <c r="I593"/>
      <c r="J593"/>
      <c r="K593" s="26"/>
    </row>
    <row r="594" spans="6:11" ht="9.75">
      <c r="F594"/>
      <c r="G594"/>
      <c r="H594"/>
      <c r="I594"/>
      <c r="J594"/>
      <c r="K594" s="26"/>
    </row>
    <row r="595" spans="6:11" ht="9.75">
      <c r="F595"/>
      <c r="G595"/>
      <c r="H595"/>
      <c r="I595"/>
      <c r="J595"/>
      <c r="K595" s="26"/>
    </row>
    <row r="596" spans="6:11" ht="9.75">
      <c r="F596"/>
      <c r="G596"/>
      <c r="H596"/>
      <c r="I596"/>
      <c r="J596"/>
      <c r="K596" s="26"/>
    </row>
    <row r="597" spans="6:11" ht="9.75">
      <c r="F597"/>
      <c r="G597"/>
      <c r="H597"/>
      <c r="I597"/>
      <c r="J597"/>
      <c r="K597" s="26"/>
    </row>
    <row r="598" spans="6:11" ht="9.75">
      <c r="F598"/>
      <c r="G598"/>
      <c r="H598"/>
      <c r="I598"/>
      <c r="J598"/>
      <c r="K598" s="26"/>
    </row>
    <row r="599" spans="6:11" ht="9.75">
      <c r="F599"/>
      <c r="G599"/>
      <c r="H599"/>
      <c r="I599"/>
      <c r="J599"/>
      <c r="K599" s="26"/>
    </row>
    <row r="600" spans="6:11" ht="9.75">
      <c r="F600"/>
      <c r="G600"/>
      <c r="H600"/>
      <c r="I600"/>
      <c r="J600"/>
      <c r="K600" s="26"/>
    </row>
    <row r="601" spans="6:11" ht="9.75">
      <c r="F601"/>
      <c r="G601"/>
      <c r="H601"/>
      <c r="I601"/>
      <c r="J601"/>
      <c r="K601" s="26"/>
    </row>
    <row r="602" spans="6:11" ht="9.75">
      <c r="F602"/>
      <c r="G602"/>
      <c r="H602"/>
      <c r="I602"/>
      <c r="J602"/>
      <c r="K602" s="26"/>
    </row>
    <row r="603" spans="6:11" ht="9.75">
      <c r="F603"/>
      <c r="G603"/>
      <c r="H603"/>
      <c r="I603"/>
      <c r="J603"/>
      <c r="K603" s="26"/>
    </row>
    <row r="604" spans="6:11" ht="9.75">
      <c r="F604"/>
      <c r="G604"/>
      <c r="H604"/>
      <c r="I604"/>
      <c r="J604"/>
      <c r="K604" s="26"/>
    </row>
    <row r="605" spans="6:11" ht="9.75">
      <c r="F605"/>
      <c r="G605"/>
      <c r="H605"/>
      <c r="I605"/>
      <c r="J605"/>
      <c r="K605" s="26"/>
    </row>
    <row r="606" spans="6:11" ht="9.75">
      <c r="F606"/>
      <c r="G606"/>
      <c r="H606"/>
      <c r="I606"/>
      <c r="J606"/>
      <c r="K606" s="26"/>
    </row>
    <row r="607" spans="6:11" ht="9.75">
      <c r="F607"/>
      <c r="G607"/>
      <c r="H607"/>
      <c r="I607"/>
      <c r="J607"/>
      <c r="K607" s="26"/>
    </row>
    <row r="608" spans="6:11" ht="9.75">
      <c r="F608"/>
      <c r="G608"/>
      <c r="H608"/>
      <c r="I608"/>
      <c r="J608"/>
      <c r="K608" s="26"/>
    </row>
    <row r="609" spans="6:11" ht="9.75">
      <c r="F609"/>
      <c r="G609"/>
      <c r="H609"/>
      <c r="I609"/>
      <c r="J609"/>
      <c r="K609" s="26"/>
    </row>
    <row r="610" spans="6:11" ht="9.75">
      <c r="F610"/>
      <c r="G610"/>
      <c r="H610"/>
      <c r="I610"/>
      <c r="J610"/>
      <c r="K610" s="26"/>
    </row>
    <row r="611" spans="6:11" ht="9.75">
      <c r="F611"/>
      <c r="G611"/>
      <c r="H611"/>
      <c r="I611"/>
      <c r="J611"/>
      <c r="K611" s="26"/>
    </row>
    <row r="612" spans="6:11" ht="9.75">
      <c r="F612"/>
      <c r="G612"/>
      <c r="H612"/>
      <c r="I612"/>
      <c r="J612"/>
      <c r="K612"/>
    </row>
    <row r="613" spans="6:9" ht="9.75">
      <c r="F613"/>
      <c r="G613"/>
      <c r="H613"/>
      <c r="I613"/>
    </row>
    <row r="614" spans="6:9" ht="9.75">
      <c r="F614"/>
      <c r="G614"/>
      <c r="H614"/>
      <c r="I614"/>
    </row>
    <row r="615" spans="6:9" ht="9.75">
      <c r="F615"/>
      <c r="G615"/>
      <c r="H615"/>
      <c r="I615"/>
    </row>
    <row r="616" spans="6:9" ht="9.75">
      <c r="F616"/>
      <c r="G616"/>
      <c r="H616"/>
      <c r="I616"/>
    </row>
    <row r="617" spans="6:9" ht="9.75">
      <c r="F617"/>
      <c r="G617"/>
      <c r="H617"/>
      <c r="I617"/>
    </row>
    <row r="618" spans="6:9" ht="9.75">
      <c r="F618"/>
      <c r="G618"/>
      <c r="H618"/>
      <c r="I618"/>
    </row>
    <row r="619" spans="6:9" ht="9.75">
      <c r="F619"/>
      <c r="G619"/>
      <c r="H619"/>
      <c r="I619"/>
    </row>
    <row r="620" spans="6:9" ht="9.75">
      <c r="F620"/>
      <c r="G620"/>
      <c r="H620"/>
      <c r="I620"/>
    </row>
    <row r="621" spans="6:9" ht="9.75">
      <c r="F621"/>
      <c r="G621"/>
      <c r="H621"/>
      <c r="I621"/>
    </row>
    <row r="622" spans="6:9" ht="9.75">
      <c r="F622"/>
      <c r="G622"/>
      <c r="H622"/>
      <c r="I622"/>
    </row>
    <row r="623" spans="6:9" ht="9.75">
      <c r="F623"/>
      <c r="G623"/>
      <c r="H623"/>
      <c r="I623"/>
    </row>
    <row r="624" spans="6:9" ht="9.75">
      <c r="F624"/>
      <c r="G624"/>
      <c r="H624"/>
      <c r="I624"/>
    </row>
    <row r="625" spans="6:9" ht="9.75">
      <c r="F625"/>
      <c r="G625"/>
      <c r="H625"/>
      <c r="I625"/>
    </row>
    <row r="626" spans="6:9" ht="9.75">
      <c r="F626"/>
      <c r="G626"/>
      <c r="H626"/>
      <c r="I626"/>
    </row>
    <row r="627" spans="6:9" ht="9.75">
      <c r="F627"/>
      <c r="G627"/>
      <c r="H627"/>
      <c r="I627"/>
    </row>
    <row r="628" spans="6:9" ht="9.75">
      <c r="F628"/>
      <c r="G628"/>
      <c r="H628"/>
      <c r="I628"/>
    </row>
    <row r="629" spans="6:9" ht="9.75">
      <c r="F629"/>
      <c r="G629"/>
      <c r="H629"/>
      <c r="I629"/>
    </row>
    <row r="630" spans="6:9" ht="9.75">
      <c r="F630"/>
      <c r="G630"/>
      <c r="H630"/>
      <c r="I630"/>
    </row>
    <row r="631" spans="6:9" ht="9.75">
      <c r="F631"/>
      <c r="G631"/>
      <c r="H631"/>
      <c r="I631"/>
    </row>
    <row r="632" spans="6:9" ht="9.75">
      <c r="F632"/>
      <c r="G632"/>
      <c r="H632"/>
      <c r="I632"/>
    </row>
    <row r="633" spans="6:9" ht="9.75">
      <c r="F633"/>
      <c r="G633"/>
      <c r="H633"/>
      <c r="I633"/>
    </row>
    <row r="634" spans="6:9" ht="9.75">
      <c r="F634"/>
      <c r="G634"/>
      <c r="H634"/>
      <c r="I634"/>
    </row>
    <row r="635" spans="6:9" ht="9.75">
      <c r="F635"/>
      <c r="G635"/>
      <c r="H635"/>
      <c r="I635"/>
    </row>
    <row r="636" spans="6:9" ht="9.75">
      <c r="F636"/>
      <c r="G636"/>
      <c r="H636"/>
      <c r="I636"/>
    </row>
    <row r="637" spans="6:9" ht="9.75">
      <c r="F637"/>
      <c r="G637"/>
      <c r="H637"/>
      <c r="I637"/>
    </row>
    <row r="638" spans="6:9" ht="9.75">
      <c r="F638"/>
      <c r="G638"/>
      <c r="H638"/>
      <c r="I638"/>
    </row>
    <row r="639" spans="6:9" ht="9.75">
      <c r="F639"/>
      <c r="G639"/>
      <c r="H639"/>
      <c r="I639"/>
    </row>
    <row r="640" spans="6:9" ht="9.75">
      <c r="F640"/>
      <c r="G640"/>
      <c r="H640"/>
      <c r="I640"/>
    </row>
    <row r="641" spans="6:9" ht="9.75">
      <c r="F641"/>
      <c r="G641"/>
      <c r="H641"/>
      <c r="I641"/>
    </row>
    <row r="642" spans="6:9" ht="9.75">
      <c r="F642"/>
      <c r="G642"/>
      <c r="H642"/>
      <c r="I642"/>
    </row>
    <row r="643" spans="6:9" ht="9.75">
      <c r="F643"/>
      <c r="G643"/>
      <c r="H643"/>
      <c r="I643"/>
    </row>
    <row r="644" spans="6:9" ht="9.75">
      <c r="F644"/>
      <c r="G644"/>
      <c r="H644"/>
      <c r="I644"/>
    </row>
    <row r="645" spans="6:9" ht="9.75">
      <c r="F645"/>
      <c r="G645"/>
      <c r="H645"/>
      <c r="I645"/>
    </row>
    <row r="646" spans="6:9" ht="9.75">
      <c r="F646"/>
      <c r="G646"/>
      <c r="H646"/>
      <c r="I646"/>
    </row>
    <row r="647" spans="6:9" ht="9.75">
      <c r="F647"/>
      <c r="G647"/>
      <c r="H647"/>
      <c r="I647"/>
    </row>
    <row r="648" spans="6:9" ht="9.75">
      <c r="F648"/>
      <c r="G648"/>
      <c r="H648"/>
      <c r="I648"/>
    </row>
    <row r="649" spans="6:9" ht="9.75">
      <c r="F649"/>
      <c r="G649"/>
      <c r="H649"/>
      <c r="I649"/>
    </row>
    <row r="650" spans="6:9" ht="9.75">
      <c r="F650"/>
      <c r="G650"/>
      <c r="H650"/>
      <c r="I650"/>
    </row>
    <row r="651" spans="6:9" ht="9.75">
      <c r="F651"/>
      <c r="G651"/>
      <c r="H651"/>
      <c r="I651"/>
    </row>
    <row r="652" spans="6:9" ht="9.75">
      <c r="F652"/>
      <c r="G652"/>
      <c r="H652"/>
      <c r="I652"/>
    </row>
    <row r="653" spans="6:9" ht="9.75">
      <c r="F653"/>
      <c r="G653"/>
      <c r="H653"/>
      <c r="I653"/>
    </row>
    <row r="654" spans="6:9" ht="9.75">
      <c r="F654"/>
      <c r="G654"/>
      <c r="H654"/>
      <c r="I654"/>
    </row>
    <row r="655" spans="6:9" ht="9.75">
      <c r="F655"/>
      <c r="G655"/>
      <c r="H655"/>
      <c r="I655"/>
    </row>
    <row r="656" spans="6:9" ht="9.75">
      <c r="F656"/>
      <c r="G656"/>
      <c r="H656"/>
      <c r="I656"/>
    </row>
    <row r="657" spans="6:9" ht="9.75">
      <c r="F657"/>
      <c r="G657"/>
      <c r="H657"/>
      <c r="I657"/>
    </row>
    <row r="658" spans="6:9" ht="9.75">
      <c r="F658"/>
      <c r="G658"/>
      <c r="H658"/>
      <c r="I658"/>
    </row>
    <row r="659" spans="6:9" ht="9.75">
      <c r="F659" s="60"/>
      <c r="G659" s="61"/>
      <c r="H659" s="62"/>
      <c r="I659" s="63"/>
    </row>
    <row r="660" spans="6:9" ht="9.75">
      <c r="F660" s="60"/>
      <c r="G660" s="61"/>
      <c r="H660" s="62"/>
      <c r="I660" s="63"/>
    </row>
    <row r="661" spans="6:9" ht="9.75">
      <c r="F661" s="60"/>
      <c r="G661" s="61"/>
      <c r="H661" s="62"/>
      <c r="I661" s="63"/>
    </row>
    <row r="662" spans="6:9" ht="9.75">
      <c r="F662" s="60"/>
      <c r="G662" s="61"/>
      <c r="H662" s="62"/>
      <c r="I662" s="63"/>
    </row>
    <row r="663" spans="6:9" ht="9.75">
      <c r="F663" s="60"/>
      <c r="G663" s="61"/>
      <c r="H663" s="62"/>
      <c r="I663" s="63"/>
    </row>
    <row r="664" spans="6:9" ht="9.75">
      <c r="F664" s="60"/>
      <c r="G664" s="61"/>
      <c r="H664" s="62"/>
      <c r="I664" s="63"/>
    </row>
    <row r="665" spans="6:9" ht="9.75">
      <c r="F665" s="60"/>
      <c r="G665" s="61"/>
      <c r="H665" s="62"/>
      <c r="I665" s="63"/>
    </row>
    <row r="666" spans="6:9" ht="9.75">
      <c r="F666" s="60"/>
      <c r="G666" s="61"/>
      <c r="H666" s="62"/>
      <c r="I666" s="63"/>
    </row>
    <row r="667" spans="6:9" ht="9.75">
      <c r="F667" s="60"/>
      <c r="G667" s="61"/>
      <c r="H667" s="62"/>
      <c r="I667" s="63"/>
    </row>
    <row r="668" spans="6:9" ht="9.75">
      <c r="F668" s="60"/>
      <c r="G668" s="61"/>
      <c r="H668" s="62"/>
      <c r="I668" s="63"/>
    </row>
    <row r="669" spans="6:9" ht="9.75">
      <c r="F669" s="60"/>
      <c r="G669" s="61"/>
      <c r="H669" s="62"/>
      <c r="I669" s="63"/>
    </row>
    <row r="670" spans="6:9" ht="9.75">
      <c r="F670" s="60"/>
      <c r="G670" s="61"/>
      <c r="H670" s="62"/>
      <c r="I670" s="63"/>
    </row>
    <row r="671" spans="6:9" ht="9.75">
      <c r="F671" s="60"/>
      <c r="G671" s="61"/>
      <c r="H671" s="62"/>
      <c r="I671" s="63"/>
    </row>
    <row r="672" spans="6:9" ht="9.75">
      <c r="F672" s="60"/>
      <c r="G672" s="61"/>
      <c r="H672" s="62"/>
      <c r="I672" s="63"/>
    </row>
    <row r="673" spans="6:9" ht="9.75">
      <c r="F673" s="60"/>
      <c r="G673" s="61"/>
      <c r="H673" s="62"/>
      <c r="I673" s="63"/>
    </row>
    <row r="674" spans="6:9" ht="9.75">
      <c r="F674" s="60"/>
      <c r="G674" s="61"/>
      <c r="H674" s="62"/>
      <c r="I674" s="63"/>
    </row>
    <row r="675" spans="6:9" ht="9.75">
      <c r="F675" s="60"/>
      <c r="G675" s="61"/>
      <c r="H675" s="62"/>
      <c r="I675" s="63"/>
    </row>
    <row r="676" spans="6:9" ht="9.75">
      <c r="F676" s="60"/>
      <c r="G676" s="61"/>
      <c r="H676" s="62"/>
      <c r="I676" s="63"/>
    </row>
    <row r="677" spans="6:9" ht="9.75">
      <c r="F677" s="60"/>
      <c r="G677" s="61"/>
      <c r="H677" s="62"/>
      <c r="I677" s="63"/>
    </row>
    <row r="678" spans="6:9" ht="9.75">
      <c r="F678" s="60"/>
      <c r="G678" s="61"/>
      <c r="H678" s="62"/>
      <c r="I678" s="63"/>
    </row>
    <row r="679" spans="6:9" ht="9.75">
      <c r="F679" s="60"/>
      <c r="G679" s="61"/>
      <c r="H679" s="62"/>
      <c r="I679" s="63"/>
    </row>
    <row r="680" spans="6:9" ht="9.75">
      <c r="F680" s="60"/>
      <c r="G680" s="61"/>
      <c r="H680" s="62"/>
      <c r="I680" s="63"/>
    </row>
    <row r="681" spans="6:9" ht="9.75">
      <c r="F681" s="60"/>
      <c r="G681" s="61"/>
      <c r="H681" s="62"/>
      <c r="I681" s="63"/>
    </row>
    <row r="682" spans="6:9" ht="9.75">
      <c r="F682" s="60"/>
      <c r="G682" s="61"/>
      <c r="H682" s="62"/>
      <c r="I682" s="63"/>
    </row>
    <row r="683" spans="6:9" ht="9.75">
      <c r="F683" s="60"/>
      <c r="G683" s="61"/>
      <c r="H683" s="62"/>
      <c r="I683" s="63"/>
    </row>
    <row r="684" spans="6:9" ht="9.75">
      <c r="F684" s="60"/>
      <c r="G684" s="61"/>
      <c r="H684" s="62"/>
      <c r="I684" s="63"/>
    </row>
    <row r="685" spans="6:9" ht="9.75">
      <c r="F685" s="60"/>
      <c r="G685" s="61"/>
      <c r="H685" s="62"/>
      <c r="I685" s="63"/>
    </row>
    <row r="686" spans="6:9" ht="9.75">
      <c r="F686" s="60"/>
      <c r="G686" s="61"/>
      <c r="H686" s="62"/>
      <c r="I686" s="63"/>
    </row>
    <row r="687" spans="6:9" ht="9.75">
      <c r="F687" s="60"/>
      <c r="G687" s="61"/>
      <c r="H687" s="62"/>
      <c r="I687" s="63"/>
    </row>
    <row r="688" spans="6:9" ht="9.75">
      <c r="F688" s="60"/>
      <c r="G688" s="61"/>
      <c r="H688" s="62"/>
      <c r="I688" s="63"/>
    </row>
    <row r="689" spans="6:9" ht="9.75">
      <c r="F689" s="60"/>
      <c r="G689" s="61"/>
      <c r="H689" s="62"/>
      <c r="I689" s="63"/>
    </row>
    <row r="690" spans="6:9" ht="9.75">
      <c r="F690" s="60"/>
      <c r="G690" s="61"/>
      <c r="H690" s="62"/>
      <c r="I690" s="63"/>
    </row>
    <row r="691" spans="6:9" ht="9.75">
      <c r="F691" s="60"/>
      <c r="G691" s="61"/>
      <c r="H691" s="62"/>
      <c r="I691" s="63"/>
    </row>
    <row r="692" spans="6:9" ht="9.75">
      <c r="F692" s="60"/>
      <c r="G692" s="61"/>
      <c r="H692" s="62"/>
      <c r="I692" s="63"/>
    </row>
    <row r="693" spans="6:9" ht="9.75">
      <c r="F693" s="60"/>
      <c r="G693" s="61"/>
      <c r="H693" s="62"/>
      <c r="I693" s="63"/>
    </row>
    <row r="694" spans="6:9" ht="9.75">
      <c r="F694" s="60"/>
      <c r="G694" s="61"/>
      <c r="H694" s="62"/>
      <c r="I694" s="63"/>
    </row>
    <row r="695" spans="6:9" ht="9.75">
      <c r="F695" s="60"/>
      <c r="G695" s="61"/>
      <c r="H695" s="62"/>
      <c r="I695" s="63"/>
    </row>
    <row r="696" spans="6:9" ht="9.75">
      <c r="F696" s="60"/>
      <c r="G696" s="61"/>
      <c r="H696" s="62"/>
      <c r="I696" s="63"/>
    </row>
    <row r="697" spans="6:9" ht="9.75">
      <c r="F697" s="60"/>
      <c r="G697" s="61"/>
      <c r="H697" s="62"/>
      <c r="I697" s="63"/>
    </row>
    <row r="698" spans="6:9" ht="9.75">
      <c r="F698" s="60"/>
      <c r="G698" s="61"/>
      <c r="H698" s="62"/>
      <c r="I698" s="63"/>
    </row>
    <row r="699" spans="6:9" ht="9.75">
      <c r="F699" s="60"/>
      <c r="G699" s="61"/>
      <c r="H699" s="62"/>
      <c r="I699" s="63"/>
    </row>
    <row r="700" spans="6:9" ht="9.75">
      <c r="F700" s="60"/>
      <c r="G700" s="61"/>
      <c r="H700" s="62"/>
      <c r="I700" s="63"/>
    </row>
    <row r="701" spans="6:9" ht="9.75">
      <c r="F701" s="60"/>
      <c r="G701" s="61"/>
      <c r="H701" s="62"/>
      <c r="I701" s="63"/>
    </row>
    <row r="702" spans="6:9" ht="9.75">
      <c r="F702" s="60"/>
      <c r="G702" s="61"/>
      <c r="H702" s="62"/>
      <c r="I702" s="63"/>
    </row>
    <row r="703" spans="6:9" ht="9.75">
      <c r="F703" s="60"/>
      <c r="G703" s="61"/>
      <c r="H703" s="62"/>
      <c r="I703" s="63"/>
    </row>
    <row r="704" spans="6:9" ht="9.75">
      <c r="F704" s="60"/>
      <c r="G704" s="61"/>
      <c r="H704" s="62"/>
      <c r="I704" s="63"/>
    </row>
    <row r="705" spans="6:9" ht="9.75">
      <c r="F705" s="60"/>
      <c r="G705" s="61"/>
      <c r="H705" s="62"/>
      <c r="I705" s="63"/>
    </row>
    <row r="706" spans="6:9" ht="9.75">
      <c r="F706" s="60"/>
      <c r="G706" s="61"/>
      <c r="H706" s="62"/>
      <c r="I706" s="63"/>
    </row>
    <row r="707" spans="6:9" ht="9.75">
      <c r="F707" s="60"/>
      <c r="G707" s="61"/>
      <c r="H707" s="62"/>
      <c r="I707" s="63"/>
    </row>
    <row r="708" spans="6:9" ht="9.75">
      <c r="F708" s="60"/>
      <c r="G708" s="61"/>
      <c r="H708" s="62"/>
      <c r="I708" s="63"/>
    </row>
    <row r="709" spans="6:9" ht="9.75">
      <c r="F709" s="60"/>
      <c r="G709" s="61"/>
      <c r="H709" s="62"/>
      <c r="I709" s="63"/>
    </row>
    <row r="710" spans="6:9" ht="9.75">
      <c r="F710" s="60"/>
      <c r="G710" s="61"/>
      <c r="H710" s="62"/>
      <c r="I710" s="63"/>
    </row>
    <row r="711" spans="6:9" ht="9.75">
      <c r="F711" s="60"/>
      <c r="G711" s="61"/>
      <c r="H711" s="62"/>
      <c r="I711" s="63"/>
    </row>
    <row r="712" spans="6:9" ht="9.75">
      <c r="F712" s="60"/>
      <c r="G712" s="61"/>
      <c r="H712" s="62"/>
      <c r="I712" s="63"/>
    </row>
    <row r="713" spans="6:9" ht="9.75">
      <c r="F713" s="60"/>
      <c r="G713" s="61"/>
      <c r="H713" s="62"/>
      <c r="I713" s="63"/>
    </row>
    <row r="714" spans="6:9" ht="9.75">
      <c r="F714" s="60"/>
      <c r="G714" s="61"/>
      <c r="H714" s="62"/>
      <c r="I714" s="63"/>
    </row>
    <row r="715" spans="6:9" ht="9.75">
      <c r="F715" s="60"/>
      <c r="G715" s="61"/>
      <c r="H715" s="62"/>
      <c r="I715" s="63"/>
    </row>
    <row r="716" spans="6:9" ht="9.75">
      <c r="F716" s="60"/>
      <c r="G716" s="61"/>
      <c r="H716" s="62"/>
      <c r="I716" s="63"/>
    </row>
    <row r="717" spans="6:9" ht="9.75">
      <c r="F717" s="60"/>
      <c r="G717" s="61"/>
      <c r="H717" s="62"/>
      <c r="I717" s="63"/>
    </row>
    <row r="718" spans="6:9" ht="9.75">
      <c r="F718" s="60"/>
      <c r="G718" s="61"/>
      <c r="H718" s="62"/>
      <c r="I718" s="63"/>
    </row>
    <row r="719" spans="6:9" ht="9.75">
      <c r="F719" s="60"/>
      <c r="G719" s="61"/>
      <c r="H719" s="62"/>
      <c r="I719" s="63"/>
    </row>
    <row r="720" spans="6:9" ht="9.75">
      <c r="F720" s="60"/>
      <c r="G720" s="61"/>
      <c r="H720" s="62"/>
      <c r="I720" s="63"/>
    </row>
    <row r="721" spans="6:9" ht="9.75">
      <c r="F721" s="60"/>
      <c r="G721" s="61"/>
      <c r="H721" s="62"/>
      <c r="I721" s="63"/>
    </row>
    <row r="722" spans="6:9" ht="9.75">
      <c r="F722" s="60"/>
      <c r="G722" s="61"/>
      <c r="H722" s="62"/>
      <c r="I722" s="63"/>
    </row>
    <row r="723" spans="6:9" ht="9.75">
      <c r="F723" s="60"/>
      <c r="G723" s="61"/>
      <c r="H723" s="62"/>
      <c r="I723" s="63"/>
    </row>
    <row r="724" spans="6:9" ht="9.75">
      <c r="F724" s="60"/>
      <c r="G724" s="61"/>
      <c r="H724" s="62"/>
      <c r="I724" s="63"/>
    </row>
    <row r="725" spans="6:9" ht="9.75">
      <c r="F725" s="60"/>
      <c r="G725" s="61"/>
      <c r="H725" s="62"/>
      <c r="I725" s="63"/>
    </row>
    <row r="726" spans="6:9" ht="9.75">
      <c r="F726" s="60"/>
      <c r="G726" s="61"/>
      <c r="H726" s="62"/>
      <c r="I726" s="63"/>
    </row>
    <row r="727" spans="6:9" ht="9.75">
      <c r="F727" s="60"/>
      <c r="G727" s="61"/>
      <c r="H727" s="62"/>
      <c r="I727" s="63"/>
    </row>
    <row r="728" spans="6:9" ht="9.75">
      <c r="F728" s="60"/>
      <c r="G728" s="61"/>
      <c r="H728" s="62"/>
      <c r="I728" s="63"/>
    </row>
    <row r="729" spans="6:9" ht="9.75">
      <c r="F729" s="60"/>
      <c r="G729" s="61"/>
      <c r="H729" s="62"/>
      <c r="I729" s="63"/>
    </row>
    <row r="730" spans="6:9" ht="9.75">
      <c r="F730" s="60"/>
      <c r="G730" s="61"/>
      <c r="H730" s="62"/>
      <c r="I730" s="63"/>
    </row>
    <row r="731" spans="6:9" ht="9.75">
      <c r="F731" s="60"/>
      <c r="G731" s="61"/>
      <c r="H731" s="62"/>
      <c r="I731" s="63"/>
    </row>
    <row r="732" spans="6:9" ht="9.75">
      <c r="F732" s="60"/>
      <c r="G732" s="61"/>
      <c r="H732" s="62"/>
      <c r="I732" s="63"/>
    </row>
    <row r="733" spans="6:9" ht="9.75">
      <c r="F733" s="60"/>
      <c r="G733" s="61"/>
      <c r="H733" s="62"/>
      <c r="I733" s="63"/>
    </row>
    <row r="734" spans="6:9" ht="9.75">
      <c r="F734" s="60"/>
      <c r="G734" s="61"/>
      <c r="H734" s="62"/>
      <c r="I734" s="63"/>
    </row>
    <row r="735" spans="6:9" ht="9.75">
      <c r="F735" s="60"/>
      <c r="G735" s="61"/>
      <c r="H735" s="62"/>
      <c r="I735" s="63"/>
    </row>
    <row r="736" spans="6:9" ht="9.75">
      <c r="F736" s="60"/>
      <c r="G736" s="61"/>
      <c r="H736" s="62"/>
      <c r="I736" s="63"/>
    </row>
    <row r="737" spans="6:9" ht="9.75">
      <c r="F737" s="60"/>
      <c r="G737" s="61"/>
      <c r="H737" s="62"/>
      <c r="I737" s="63"/>
    </row>
    <row r="738" spans="6:9" ht="9.75">
      <c r="F738" s="60"/>
      <c r="G738" s="61"/>
      <c r="H738" s="62"/>
      <c r="I738" s="63"/>
    </row>
    <row r="739" spans="6:9" ht="9.75">
      <c r="F739" s="60"/>
      <c r="G739" s="61"/>
      <c r="H739" s="62"/>
      <c r="I739" s="63"/>
    </row>
    <row r="740" spans="6:9" ht="9.75">
      <c r="F740" s="60"/>
      <c r="G740" s="61"/>
      <c r="H740" s="62"/>
      <c r="I740" s="63"/>
    </row>
    <row r="741" spans="6:9" ht="9.75">
      <c r="F741" s="60"/>
      <c r="G741" s="61"/>
      <c r="H741" s="62"/>
      <c r="I741" s="63"/>
    </row>
    <row r="742" spans="6:9" ht="9.75">
      <c r="F742" s="60"/>
      <c r="G742" s="61"/>
      <c r="H742" s="62"/>
      <c r="I742" s="63"/>
    </row>
    <row r="743" spans="6:9" ht="9.75">
      <c r="F743" s="60"/>
      <c r="G743" s="61"/>
      <c r="H743" s="62"/>
      <c r="I743" s="63"/>
    </row>
    <row r="744" spans="6:9" ht="9.75">
      <c r="F744" s="60"/>
      <c r="G744" s="61"/>
      <c r="H744" s="62"/>
      <c r="I744" s="63"/>
    </row>
    <row r="745" spans="6:9" ht="9.75">
      <c r="F745" s="60"/>
      <c r="G745" s="61"/>
      <c r="H745" s="62"/>
      <c r="I745" s="63"/>
    </row>
    <row r="746" spans="6:9" ht="9.75">
      <c r="F746" s="60"/>
      <c r="G746" s="61"/>
      <c r="H746" s="62"/>
      <c r="I746" s="63"/>
    </row>
    <row r="747" spans="6:9" ht="9.75">
      <c r="F747" s="60"/>
      <c r="G747" s="61"/>
      <c r="H747" s="62"/>
      <c r="I747" s="63"/>
    </row>
    <row r="748" spans="6:9" ht="9.75">
      <c r="F748" s="60"/>
      <c r="G748" s="61"/>
      <c r="H748" s="62"/>
      <c r="I748" s="63"/>
    </row>
    <row r="749" spans="6:9" ht="9.75">
      <c r="F749" s="60"/>
      <c r="G749" s="61"/>
      <c r="H749" s="62"/>
      <c r="I749" s="63"/>
    </row>
    <row r="750" spans="6:9" ht="9.75">
      <c r="F750" s="60"/>
      <c r="G750" s="61"/>
      <c r="H750" s="62"/>
      <c r="I750" s="63"/>
    </row>
    <row r="751" spans="6:9" ht="9.75">
      <c r="F751" s="60"/>
      <c r="G751" s="61"/>
      <c r="H751" s="62"/>
      <c r="I751" s="63"/>
    </row>
    <row r="752" spans="6:9" ht="9.75">
      <c r="F752" s="60"/>
      <c r="G752" s="61"/>
      <c r="H752" s="62"/>
      <c r="I752" s="63"/>
    </row>
    <row r="753" spans="6:9" ht="9.75">
      <c r="F753" s="60"/>
      <c r="G753" s="61"/>
      <c r="H753" s="62"/>
      <c r="I753" s="63"/>
    </row>
    <row r="754" spans="6:9" ht="9.75">
      <c r="F754" s="60"/>
      <c r="G754" s="61"/>
      <c r="H754" s="62"/>
      <c r="I754" s="63"/>
    </row>
    <row r="755" spans="6:9" ht="9.75">
      <c r="F755" s="60"/>
      <c r="G755" s="61"/>
      <c r="H755" s="62"/>
      <c r="I755" s="63"/>
    </row>
    <row r="756" spans="6:9" ht="9.75">
      <c r="F756" s="60"/>
      <c r="G756" s="61"/>
      <c r="H756" s="62"/>
      <c r="I756" s="63"/>
    </row>
    <row r="757" spans="6:9" ht="9.75">
      <c r="F757" s="60"/>
      <c r="G757" s="61"/>
      <c r="H757" s="62"/>
      <c r="I757" s="63"/>
    </row>
    <row r="758" spans="6:9" ht="9.75">
      <c r="F758" s="60"/>
      <c r="G758" s="61"/>
      <c r="H758" s="62"/>
      <c r="I758" s="63"/>
    </row>
    <row r="759" spans="6:9" ht="9.75">
      <c r="F759" s="60"/>
      <c r="G759" s="61"/>
      <c r="H759" s="62"/>
      <c r="I759" s="63"/>
    </row>
    <row r="760" spans="6:9" ht="9.75">
      <c r="F760" s="60"/>
      <c r="G760" s="61"/>
      <c r="H760" s="62"/>
      <c r="I760" s="63"/>
    </row>
    <row r="761" spans="6:9" ht="9.75">
      <c r="F761" s="60"/>
      <c r="G761" s="61"/>
      <c r="H761" s="62"/>
      <c r="I761" s="63"/>
    </row>
    <row r="762" spans="6:9" ht="9.75">
      <c r="F762" s="60"/>
      <c r="G762" s="61"/>
      <c r="H762" s="62"/>
      <c r="I762" s="63"/>
    </row>
    <row r="763" spans="6:9" ht="9.75">
      <c r="F763" s="60"/>
      <c r="G763" s="61"/>
      <c r="H763" s="62"/>
      <c r="I763" s="63"/>
    </row>
    <row r="764" spans="6:9" ht="9.75">
      <c r="F764" s="60"/>
      <c r="G764" s="61"/>
      <c r="H764" s="62"/>
      <c r="I764" s="63"/>
    </row>
    <row r="765" spans="6:9" ht="9.75">
      <c r="F765" s="60"/>
      <c r="G765" s="61"/>
      <c r="H765" s="62"/>
      <c r="I765" s="63"/>
    </row>
    <row r="766" spans="6:9" ht="9.75">
      <c r="F766" s="60"/>
      <c r="G766" s="61"/>
      <c r="H766" s="62"/>
      <c r="I766" s="63"/>
    </row>
    <row r="767" spans="6:9" ht="9.75">
      <c r="F767" s="60"/>
      <c r="G767" s="61"/>
      <c r="H767" s="62"/>
      <c r="I767" s="63"/>
    </row>
    <row r="768" spans="6:9" ht="9.75">
      <c r="F768" s="60"/>
      <c r="G768" s="61"/>
      <c r="H768" s="62"/>
      <c r="I768" s="63"/>
    </row>
    <row r="769" spans="6:9" ht="9.75">
      <c r="F769" s="60"/>
      <c r="G769" s="61"/>
      <c r="H769" s="62"/>
      <c r="I769" s="63"/>
    </row>
    <row r="770" spans="6:9" ht="9.75">
      <c r="F770" s="60"/>
      <c r="G770" s="61"/>
      <c r="H770" s="62"/>
      <c r="I770" s="63"/>
    </row>
    <row r="771" spans="6:9" ht="9.75">
      <c r="F771" s="60"/>
      <c r="G771" s="61"/>
      <c r="H771" s="62"/>
      <c r="I771" s="63"/>
    </row>
    <row r="772" spans="6:9" ht="9.75">
      <c r="F772" s="60"/>
      <c r="G772" s="61"/>
      <c r="H772" s="62"/>
      <c r="I772" s="63"/>
    </row>
    <row r="773" spans="6:9" ht="9.75">
      <c r="F773" s="60"/>
      <c r="G773" s="61"/>
      <c r="H773" s="62"/>
      <c r="I773" s="63"/>
    </row>
    <row r="774" spans="6:9" ht="9.75">
      <c r="F774" s="60"/>
      <c r="G774" s="61"/>
      <c r="H774" s="62"/>
      <c r="I774" s="63"/>
    </row>
    <row r="775" spans="6:9" ht="9.75">
      <c r="F775" s="60"/>
      <c r="G775" s="61"/>
      <c r="H775" s="62"/>
      <c r="I775" s="63"/>
    </row>
    <row r="776" spans="6:9" ht="9.75">
      <c r="F776" s="60"/>
      <c r="G776" s="61"/>
      <c r="H776" s="62"/>
      <c r="I776" s="63"/>
    </row>
    <row r="777" spans="6:9" ht="9.75">
      <c r="F777" s="60"/>
      <c r="G777" s="61"/>
      <c r="H777" s="62"/>
      <c r="I777" s="63"/>
    </row>
    <row r="778" spans="6:9" ht="9.75">
      <c r="F778" s="60"/>
      <c r="G778" s="61"/>
      <c r="H778" s="62"/>
      <c r="I778" s="63"/>
    </row>
    <row r="779" spans="6:9" ht="9.75">
      <c r="F779" s="60"/>
      <c r="G779" s="61"/>
      <c r="H779" s="62"/>
      <c r="I779" s="63"/>
    </row>
    <row r="780" spans="6:9" ht="9.75">
      <c r="F780" s="60"/>
      <c r="G780" s="61"/>
      <c r="H780" s="62"/>
      <c r="I780" s="63"/>
    </row>
    <row r="781" spans="6:9" ht="9.75">
      <c r="F781" s="60"/>
      <c r="G781" s="61"/>
      <c r="H781" s="62"/>
      <c r="I781" s="63"/>
    </row>
    <row r="782" spans="6:9" ht="9.75">
      <c r="F782" s="60"/>
      <c r="G782" s="61"/>
      <c r="H782" s="62"/>
      <c r="I782" s="63"/>
    </row>
    <row r="783" spans="6:9" ht="9.75">
      <c r="F783" s="60"/>
      <c r="G783" s="61"/>
      <c r="H783" s="62"/>
      <c r="I783" s="63"/>
    </row>
    <row r="784" spans="6:9" ht="9.75">
      <c r="F784" s="60"/>
      <c r="G784" s="61"/>
      <c r="H784" s="62"/>
      <c r="I784" s="63"/>
    </row>
    <row r="785" spans="6:9" ht="9.75">
      <c r="F785" s="60"/>
      <c r="G785" s="61"/>
      <c r="H785" s="62"/>
      <c r="I785" s="63"/>
    </row>
    <row r="786" spans="6:9" ht="9.75">
      <c r="F786" s="60"/>
      <c r="G786" s="61"/>
      <c r="H786" s="62"/>
      <c r="I786" s="63"/>
    </row>
    <row r="787" spans="6:9" ht="9.75">
      <c r="F787" s="60"/>
      <c r="G787" s="61"/>
      <c r="H787" s="62"/>
      <c r="I787" s="63"/>
    </row>
    <row r="788" spans="6:9" ht="9.75">
      <c r="F788" s="60"/>
      <c r="G788" s="61"/>
      <c r="H788" s="62"/>
      <c r="I788" s="63"/>
    </row>
    <row r="789" spans="6:9" ht="9.75">
      <c r="F789" s="60"/>
      <c r="G789" s="61"/>
      <c r="H789" s="62"/>
      <c r="I789" s="63"/>
    </row>
    <row r="790" spans="6:9" ht="9.75">
      <c r="F790" s="60"/>
      <c r="G790" s="61"/>
      <c r="H790" s="62"/>
      <c r="I790" s="63"/>
    </row>
    <row r="791" spans="6:9" ht="9.75">
      <c r="F791" s="60"/>
      <c r="G791" s="61"/>
      <c r="H791" s="62"/>
      <c r="I791" s="63"/>
    </row>
    <row r="792" spans="6:9" ht="9.75">
      <c r="F792" s="60"/>
      <c r="G792" s="61"/>
      <c r="H792" s="62"/>
      <c r="I792" s="63"/>
    </row>
    <row r="793" spans="6:9" ht="9.75">
      <c r="F793" s="60"/>
      <c r="G793" s="61"/>
      <c r="H793" s="62"/>
      <c r="I793" s="63"/>
    </row>
    <row r="794" spans="6:9" ht="9.75">
      <c r="F794" s="60"/>
      <c r="G794" s="61"/>
      <c r="H794" s="62"/>
      <c r="I794" s="63"/>
    </row>
    <row r="795" spans="6:9" ht="9.75">
      <c r="F795" s="60"/>
      <c r="G795" s="61"/>
      <c r="H795" s="62"/>
      <c r="I795" s="63"/>
    </row>
    <row r="796" spans="6:9" ht="9.75">
      <c r="F796" s="60"/>
      <c r="G796" s="61"/>
      <c r="H796" s="62"/>
      <c r="I796" s="63"/>
    </row>
    <row r="797" spans="6:9" ht="9.75">
      <c r="F797" s="60"/>
      <c r="G797" s="61"/>
      <c r="H797" s="62"/>
      <c r="I797" s="63"/>
    </row>
    <row r="798" spans="6:9" ht="9.75">
      <c r="F798" s="60"/>
      <c r="G798" s="61"/>
      <c r="H798" s="62"/>
      <c r="I798" s="63"/>
    </row>
    <row r="799" spans="6:9" ht="9.75">
      <c r="F799" s="60"/>
      <c r="G799" s="61"/>
      <c r="H799" s="62"/>
      <c r="I799" s="63"/>
    </row>
    <row r="800" spans="6:9" ht="9.75">
      <c r="F800" s="60"/>
      <c r="G800" s="61"/>
      <c r="H800" s="62"/>
      <c r="I800" s="63"/>
    </row>
    <row r="801" spans="6:9" ht="9.75">
      <c r="F801" s="60"/>
      <c r="G801" s="61"/>
      <c r="H801" s="62"/>
      <c r="I801" s="63"/>
    </row>
    <row r="802" spans="6:9" ht="9.75">
      <c r="F802" s="60"/>
      <c r="G802" s="61"/>
      <c r="H802" s="62"/>
      <c r="I802" s="63"/>
    </row>
    <row r="803" spans="6:9" ht="9.75">
      <c r="F803" s="60"/>
      <c r="G803" s="61"/>
      <c r="H803" s="62"/>
      <c r="I803" s="63"/>
    </row>
    <row r="804" spans="6:9" ht="9.75">
      <c r="F804" s="60"/>
      <c r="G804" s="61"/>
      <c r="H804" s="62"/>
      <c r="I804" s="63"/>
    </row>
    <row r="805" spans="6:9" ht="9.75">
      <c r="F805" s="60"/>
      <c r="G805" s="61"/>
      <c r="H805" s="62"/>
      <c r="I805" s="63"/>
    </row>
    <row r="806" spans="6:9" ht="9.75">
      <c r="F806" s="60"/>
      <c r="G806" s="61"/>
      <c r="H806" s="62"/>
      <c r="I806" s="63"/>
    </row>
    <row r="807" spans="6:9" ht="9.75">
      <c r="F807" s="60"/>
      <c r="G807" s="61"/>
      <c r="H807" s="62"/>
      <c r="I807" s="63"/>
    </row>
    <row r="808" spans="6:9" ht="9.75">
      <c r="F808" s="60"/>
      <c r="G808" s="61"/>
      <c r="H808" s="62"/>
      <c r="I808" s="63"/>
    </row>
    <row r="809" spans="6:9" ht="9.75">
      <c r="F809" s="60"/>
      <c r="G809" s="61"/>
      <c r="H809" s="62"/>
      <c r="I809" s="63"/>
    </row>
    <row r="810" spans="6:9" ht="9.75">
      <c r="F810" s="60"/>
      <c r="G810" s="61"/>
      <c r="H810" s="62"/>
      <c r="I810" s="63"/>
    </row>
    <row r="811" spans="6:9" ht="9.75">
      <c r="F811" s="60"/>
      <c r="G811" s="61"/>
      <c r="H811" s="62"/>
      <c r="I811" s="63"/>
    </row>
    <row r="812" spans="6:9" ht="9.75">
      <c r="F812" s="60"/>
      <c r="G812" s="61"/>
      <c r="H812" s="62"/>
      <c r="I812" s="63"/>
    </row>
    <row r="813" spans="6:9" ht="9.75">
      <c r="F813" s="60"/>
      <c r="G813" s="61"/>
      <c r="H813" s="62"/>
      <c r="I813" s="63"/>
    </row>
    <row r="814" spans="6:9" ht="9.75">
      <c r="F814" s="60"/>
      <c r="G814" s="61"/>
      <c r="H814" s="62"/>
      <c r="I814" s="63"/>
    </row>
    <row r="815" spans="6:9" ht="9.75">
      <c r="F815" s="60"/>
      <c r="G815" s="61"/>
      <c r="H815" s="62"/>
      <c r="I815" s="63"/>
    </row>
    <row r="816" spans="6:9" ht="9.75">
      <c r="F816" s="60"/>
      <c r="G816" s="61"/>
      <c r="H816" s="62"/>
      <c r="I816" s="63"/>
    </row>
    <row r="817" spans="6:9" ht="9.75">
      <c r="F817" s="60"/>
      <c r="G817" s="61"/>
      <c r="H817" s="62"/>
      <c r="I817" s="63"/>
    </row>
    <row r="818" spans="6:9" ht="9.75">
      <c r="F818" s="60"/>
      <c r="G818" s="61"/>
      <c r="H818" s="62"/>
      <c r="I818" s="63"/>
    </row>
    <row r="819" spans="6:9" ht="9.75">
      <c r="F819" s="60"/>
      <c r="G819" s="61"/>
      <c r="H819" s="62"/>
      <c r="I819" s="63"/>
    </row>
    <row r="820" spans="6:9" ht="9.75">
      <c r="F820" s="60"/>
      <c r="G820" s="61"/>
      <c r="H820" s="62"/>
      <c r="I820" s="63"/>
    </row>
    <row r="821" spans="6:9" ht="9.75">
      <c r="F821" s="60"/>
      <c r="G821" s="61"/>
      <c r="H821" s="62"/>
      <c r="I821" s="63"/>
    </row>
    <row r="822" spans="6:9" ht="9.75">
      <c r="F822" s="60"/>
      <c r="G822" s="61"/>
      <c r="H822" s="62"/>
      <c r="I822" s="63"/>
    </row>
    <row r="823" spans="6:9" ht="9.75">
      <c r="F823" s="60"/>
      <c r="G823" s="61"/>
      <c r="H823" s="62"/>
      <c r="I823" s="63"/>
    </row>
    <row r="824" spans="6:9" ht="9.75">
      <c r="F824" s="60"/>
      <c r="G824" s="61"/>
      <c r="H824" s="62"/>
      <c r="I824" s="63"/>
    </row>
    <row r="825" spans="6:9" ht="9.75">
      <c r="F825" s="60"/>
      <c r="G825" s="61"/>
      <c r="H825" s="62"/>
      <c r="I825" s="63"/>
    </row>
    <row r="826" spans="6:9" ht="9.75">
      <c r="F826" s="60"/>
      <c r="G826" s="61"/>
      <c r="H826" s="62"/>
      <c r="I826" s="63"/>
    </row>
    <row r="827" spans="6:9" ht="9.75">
      <c r="F827" s="60"/>
      <c r="G827" s="61"/>
      <c r="H827" s="62"/>
      <c r="I827" s="63"/>
    </row>
    <row r="828" spans="6:9" ht="9.75">
      <c r="F828" s="60"/>
      <c r="G828" s="61"/>
      <c r="H828" s="62"/>
      <c r="I828" s="63"/>
    </row>
    <row r="829" spans="6:9" ht="9.75">
      <c r="F829" s="60"/>
      <c r="G829" s="61"/>
      <c r="H829" s="62"/>
      <c r="I829" s="63"/>
    </row>
    <row r="830" spans="6:9" ht="9.75">
      <c r="F830" s="60"/>
      <c r="G830" s="61"/>
      <c r="H830" s="62"/>
      <c r="I830" s="63"/>
    </row>
    <row r="831" spans="6:9" ht="9.75">
      <c r="F831" s="60"/>
      <c r="G831" s="61"/>
      <c r="H831" s="62"/>
      <c r="I831" s="63"/>
    </row>
    <row r="832" spans="6:9" ht="9.75">
      <c r="F832" s="60"/>
      <c r="G832" s="61"/>
      <c r="H832" s="62"/>
      <c r="I832" s="63"/>
    </row>
    <row r="833" spans="6:9" ht="9.75">
      <c r="F833" s="60"/>
      <c r="G833" s="61"/>
      <c r="H833" s="62"/>
      <c r="I833" s="63"/>
    </row>
    <row r="834" spans="6:9" ht="9.75">
      <c r="F834" s="60"/>
      <c r="G834" s="61"/>
      <c r="H834" s="62"/>
      <c r="I834" s="63"/>
    </row>
    <row r="835" spans="6:9" ht="9.75">
      <c r="F835" s="60"/>
      <c r="G835" s="61"/>
      <c r="H835" s="62"/>
      <c r="I835" s="63"/>
    </row>
    <row r="836" spans="6:9" ht="9.75">
      <c r="F836" s="60"/>
      <c r="G836" s="61"/>
      <c r="H836" s="62"/>
      <c r="I836" s="63"/>
    </row>
    <row r="837" spans="6:9" ht="9.75">
      <c r="F837" s="60"/>
      <c r="G837" s="61"/>
      <c r="H837" s="62"/>
      <c r="I837" s="63"/>
    </row>
    <row r="838" spans="6:9" ht="9.75">
      <c r="F838" s="60"/>
      <c r="G838" s="61"/>
      <c r="H838" s="62"/>
      <c r="I838" s="63"/>
    </row>
    <row r="839" spans="6:9" ht="9.75">
      <c r="F839" s="60"/>
      <c r="G839" s="61"/>
      <c r="H839" s="62"/>
      <c r="I839" s="63"/>
    </row>
    <row r="840" spans="6:9" ht="9.75">
      <c r="F840" s="60"/>
      <c r="G840" s="61"/>
      <c r="H840" s="62"/>
      <c r="I840" s="63"/>
    </row>
    <row r="841" spans="6:9" ht="9.75">
      <c r="F841" s="60"/>
      <c r="G841" s="61"/>
      <c r="H841" s="62"/>
      <c r="I841" s="63"/>
    </row>
    <row r="842" spans="6:9" ht="9.75">
      <c r="F842" s="60"/>
      <c r="G842" s="61"/>
      <c r="H842" s="62"/>
      <c r="I842" s="63"/>
    </row>
    <row r="843" spans="6:9" ht="9.75">
      <c r="F843" s="60"/>
      <c r="G843" s="61"/>
      <c r="H843" s="62"/>
      <c r="I843" s="63"/>
    </row>
    <row r="844" spans="6:9" ht="9.75">
      <c r="F844" s="60"/>
      <c r="G844" s="61"/>
      <c r="H844" s="62"/>
      <c r="I844" s="63"/>
    </row>
    <row r="845" spans="6:9" ht="9.75">
      <c r="F845" s="60"/>
      <c r="G845" s="61"/>
      <c r="H845" s="62"/>
      <c r="I845" s="63"/>
    </row>
    <row r="846" spans="6:9" ht="9.75">
      <c r="F846" s="60"/>
      <c r="G846" s="61"/>
      <c r="H846" s="62"/>
      <c r="I846" s="63"/>
    </row>
    <row r="847" spans="6:9" ht="9.75">
      <c r="F847" s="60"/>
      <c r="G847" s="61"/>
      <c r="H847" s="62"/>
      <c r="I847" s="63"/>
    </row>
    <row r="848" spans="6:9" ht="9.75">
      <c r="F848" s="60"/>
      <c r="G848" s="61"/>
      <c r="H848" s="62"/>
      <c r="I848" s="63"/>
    </row>
    <row r="849" spans="6:9" ht="9.75">
      <c r="F849" s="60"/>
      <c r="G849" s="61"/>
      <c r="H849" s="62"/>
      <c r="I849" s="63"/>
    </row>
    <row r="850" spans="6:9" ht="9.75">
      <c r="F850" s="60"/>
      <c r="G850" s="61"/>
      <c r="H850" s="62"/>
      <c r="I850" s="63"/>
    </row>
    <row r="851" spans="6:9" ht="9.75">
      <c r="F851" s="60"/>
      <c r="G851" s="61"/>
      <c r="H851" s="62"/>
      <c r="I851" s="63"/>
    </row>
    <row r="852" spans="6:9" ht="9.75">
      <c r="F852" s="60"/>
      <c r="G852" s="61"/>
      <c r="H852" s="62"/>
      <c r="I852" s="63"/>
    </row>
    <row r="853" spans="6:9" ht="9.75">
      <c r="F853" s="60"/>
      <c r="G853" s="61"/>
      <c r="H853" s="62"/>
      <c r="I853" s="63"/>
    </row>
    <row r="854" spans="6:9" ht="9.75">
      <c r="F854" s="60"/>
      <c r="G854" s="61"/>
      <c r="H854" s="62"/>
      <c r="I854" s="63"/>
    </row>
    <row r="855" spans="6:9" ht="9.75">
      <c r="F855" s="60"/>
      <c r="G855" s="61"/>
      <c r="H855" s="62"/>
      <c r="I855" s="63"/>
    </row>
    <row r="856" spans="6:9" ht="9.75">
      <c r="F856" s="60"/>
      <c r="G856" s="61"/>
      <c r="H856" s="62"/>
      <c r="I856" s="63"/>
    </row>
    <row r="857" spans="6:9" ht="9.75">
      <c r="F857" s="60"/>
      <c r="G857" s="61"/>
      <c r="H857" s="62"/>
      <c r="I857" s="63"/>
    </row>
    <row r="858" spans="6:9" ht="9.75">
      <c r="F858" s="60"/>
      <c r="G858" s="61"/>
      <c r="H858" s="62"/>
      <c r="I858" s="63"/>
    </row>
    <row r="859" spans="6:9" ht="9.75">
      <c r="F859" s="60"/>
      <c r="G859" s="61"/>
      <c r="H859" s="62"/>
      <c r="I859" s="63"/>
    </row>
    <row r="860" spans="6:9" ht="9.75">
      <c r="F860" s="60"/>
      <c r="G860" s="61"/>
      <c r="H860" s="62"/>
      <c r="I860" s="63"/>
    </row>
    <row r="861" spans="6:9" ht="9.75">
      <c r="F861" s="60"/>
      <c r="G861" s="61"/>
      <c r="H861" s="62"/>
      <c r="I861" s="63"/>
    </row>
    <row r="862" spans="6:9" ht="9.75">
      <c r="F862" s="60"/>
      <c r="G862" s="61"/>
      <c r="H862" s="62"/>
      <c r="I862" s="63"/>
    </row>
    <row r="863" spans="6:9" ht="9.75">
      <c r="F863" s="60"/>
      <c r="G863" s="61"/>
      <c r="H863" s="62"/>
      <c r="I863" s="63"/>
    </row>
    <row r="864" spans="6:9" ht="9.75">
      <c r="F864" s="60"/>
      <c r="G864" s="61"/>
      <c r="H864" s="62"/>
      <c r="I864" s="63"/>
    </row>
    <row r="865" spans="6:9" ht="9.75">
      <c r="F865" s="60"/>
      <c r="G865" s="61"/>
      <c r="H865" s="62"/>
      <c r="I865" s="63"/>
    </row>
    <row r="866" spans="6:9" ht="9.75">
      <c r="F866" s="60"/>
      <c r="G866" s="61"/>
      <c r="H866" s="62"/>
      <c r="I866" s="63"/>
    </row>
    <row r="867" spans="6:9" ht="9.75">
      <c r="F867" s="60"/>
      <c r="G867" s="61"/>
      <c r="H867" s="62"/>
      <c r="I867" s="63"/>
    </row>
    <row r="868" spans="6:9" ht="9.75">
      <c r="F868" s="60"/>
      <c r="G868" s="61"/>
      <c r="H868" s="62"/>
      <c r="I868" s="63"/>
    </row>
    <row r="869" spans="6:9" ht="9.75">
      <c r="F869" s="60"/>
      <c r="G869" s="61"/>
      <c r="H869" s="62"/>
      <c r="I869" s="63"/>
    </row>
    <row r="870" spans="6:9" ht="9.75">
      <c r="F870" s="60"/>
      <c r="G870" s="61"/>
      <c r="H870" s="62"/>
      <c r="I870" s="63"/>
    </row>
    <row r="871" spans="6:9" ht="9.75">
      <c r="F871" s="60"/>
      <c r="G871" s="61"/>
      <c r="H871" s="62"/>
      <c r="I871" s="63"/>
    </row>
    <row r="872" spans="6:9" ht="9.75">
      <c r="F872" s="60"/>
      <c r="G872" s="61"/>
      <c r="H872" s="62"/>
      <c r="I872" s="63"/>
    </row>
    <row r="873" spans="6:9" ht="9.75">
      <c r="F873" s="60"/>
      <c r="G873" s="61"/>
      <c r="H873" s="62"/>
      <c r="I873" s="63"/>
    </row>
    <row r="874" spans="6:9" ht="9.75">
      <c r="F874" s="60"/>
      <c r="G874" s="61"/>
      <c r="H874" s="62"/>
      <c r="I874" s="63"/>
    </row>
    <row r="875" spans="6:9" ht="9.75">
      <c r="F875" s="60"/>
      <c r="G875" s="61"/>
      <c r="H875" s="62"/>
      <c r="I875" s="63"/>
    </row>
    <row r="876" spans="6:9" ht="9.75">
      <c r="F876" s="60"/>
      <c r="G876" s="61"/>
      <c r="H876" s="62"/>
      <c r="I876" s="63"/>
    </row>
    <row r="877" spans="6:9" ht="9.75">
      <c r="F877" s="60"/>
      <c r="G877" s="61"/>
      <c r="H877" s="62"/>
      <c r="I877" s="63"/>
    </row>
    <row r="878" spans="6:9" ht="9.75">
      <c r="F878" s="60"/>
      <c r="G878" s="61"/>
      <c r="H878" s="62"/>
      <c r="I878" s="63"/>
    </row>
    <row r="879" spans="6:9" ht="9.75">
      <c r="F879" s="60"/>
      <c r="G879" s="61"/>
      <c r="H879" s="62"/>
      <c r="I879" s="63"/>
    </row>
    <row r="880" spans="6:9" ht="9.75">
      <c r="F880" s="60"/>
      <c r="G880" s="61"/>
      <c r="H880" s="62"/>
      <c r="I880" s="63"/>
    </row>
    <row r="881" spans="6:9" ht="9.75">
      <c r="F881" s="60"/>
      <c r="G881" s="61"/>
      <c r="H881" s="62"/>
      <c r="I881" s="63"/>
    </row>
    <row r="882" spans="6:9" ht="9.75">
      <c r="F882" s="60"/>
      <c r="G882" s="61"/>
      <c r="H882" s="62"/>
      <c r="I882" s="63"/>
    </row>
    <row r="883" spans="6:9" ht="9.75">
      <c r="F883" s="60"/>
      <c r="G883" s="61"/>
      <c r="H883" s="62"/>
      <c r="I883" s="63"/>
    </row>
    <row r="884" spans="6:9" ht="9.75">
      <c r="F884" s="60"/>
      <c r="G884" s="61"/>
      <c r="H884" s="62"/>
      <c r="I884" s="63"/>
    </row>
    <row r="885" spans="6:9" ht="9.75">
      <c r="F885" s="60"/>
      <c r="G885" s="61"/>
      <c r="H885" s="62"/>
      <c r="I885" s="63"/>
    </row>
    <row r="886" spans="6:9" ht="9.75">
      <c r="F886" s="60"/>
      <c r="G886" s="61"/>
      <c r="H886" s="62"/>
      <c r="I886" s="63"/>
    </row>
    <row r="887" spans="6:9" ht="9.75">
      <c r="F887" s="60"/>
      <c r="G887" s="61"/>
      <c r="H887" s="62"/>
      <c r="I887" s="63"/>
    </row>
    <row r="888" spans="6:9" ht="9.75">
      <c r="F888" s="60"/>
      <c r="G888" s="61"/>
      <c r="H888" s="62"/>
      <c r="I888" s="63"/>
    </row>
    <row r="889" spans="6:9" ht="9.75">
      <c r="F889" s="60"/>
      <c r="G889" s="61"/>
      <c r="H889" s="62"/>
      <c r="I889" s="63"/>
    </row>
    <row r="890" spans="6:9" ht="9.75">
      <c r="F890" s="60"/>
      <c r="G890" s="61"/>
      <c r="H890" s="62"/>
      <c r="I890" s="63"/>
    </row>
    <row r="891" spans="6:9" ht="9.75">
      <c r="F891" s="60"/>
      <c r="G891" s="61"/>
      <c r="H891" s="62"/>
      <c r="I891" s="63"/>
    </row>
    <row r="892" spans="6:9" ht="9.75">
      <c r="F892" s="60"/>
      <c r="G892" s="61"/>
      <c r="H892" s="62"/>
      <c r="I892" s="63"/>
    </row>
    <row r="893" spans="6:9" ht="9.75">
      <c r="F893" s="60"/>
      <c r="G893" s="61"/>
      <c r="H893" s="62"/>
      <c r="I893" s="63"/>
    </row>
    <row r="894" spans="6:9" ht="9.75">
      <c r="F894" s="60"/>
      <c r="G894" s="61"/>
      <c r="H894" s="62"/>
      <c r="I894" s="63"/>
    </row>
    <row r="895" spans="6:9" ht="9.75">
      <c r="F895" s="60"/>
      <c r="G895" s="61"/>
      <c r="H895" s="62"/>
      <c r="I895" s="63"/>
    </row>
    <row r="896" spans="6:9" ht="9.75">
      <c r="F896" s="60"/>
      <c r="G896" s="61"/>
      <c r="H896" s="62"/>
      <c r="I896" s="63"/>
    </row>
    <row r="897" spans="6:9" ht="9.75">
      <c r="F897" s="60"/>
      <c r="G897" s="61"/>
      <c r="H897" s="62"/>
      <c r="I897" s="63"/>
    </row>
    <row r="898" spans="6:9" ht="9.75">
      <c r="F898" s="60"/>
      <c r="G898" s="61"/>
      <c r="H898" s="62"/>
      <c r="I898" s="63"/>
    </row>
    <row r="899" spans="6:9" ht="9.75">
      <c r="F899" s="60"/>
      <c r="G899" s="61"/>
      <c r="H899" s="62"/>
      <c r="I899" s="63"/>
    </row>
    <row r="900" spans="6:9" ht="9.75">
      <c r="F900" s="60"/>
      <c r="G900" s="61"/>
      <c r="H900" s="62"/>
      <c r="I900" s="63"/>
    </row>
    <row r="901" spans="6:9" ht="9.75">
      <c r="F901" s="60"/>
      <c r="G901" s="61"/>
      <c r="H901" s="62"/>
      <c r="I901" s="63"/>
    </row>
    <row r="902" spans="6:9" ht="9.75">
      <c r="F902" s="60"/>
      <c r="G902" s="61"/>
      <c r="H902" s="62"/>
      <c r="I902" s="63"/>
    </row>
    <row r="903" spans="6:9" ht="9.75">
      <c r="F903" s="60"/>
      <c r="G903" s="61"/>
      <c r="H903" s="62"/>
      <c r="I903" s="63"/>
    </row>
    <row r="904" spans="6:9" ht="9.75">
      <c r="F904" s="60"/>
      <c r="G904" s="61"/>
      <c r="H904" s="62"/>
      <c r="I904" s="63"/>
    </row>
    <row r="905" spans="6:9" ht="9.75">
      <c r="F905" s="60"/>
      <c r="G905" s="61"/>
      <c r="H905" s="62"/>
      <c r="I905" s="63"/>
    </row>
    <row r="906" spans="6:9" ht="9.75">
      <c r="F906" s="60"/>
      <c r="G906" s="61"/>
      <c r="H906" s="62"/>
      <c r="I906" s="63"/>
    </row>
    <row r="907" spans="6:9" ht="9.75">
      <c r="F907" s="60"/>
      <c r="G907" s="61"/>
      <c r="H907" s="62"/>
      <c r="I907" s="63"/>
    </row>
    <row r="908" spans="6:9" ht="9.75">
      <c r="F908" s="60"/>
      <c r="G908" s="61"/>
      <c r="H908" s="62"/>
      <c r="I908" s="63"/>
    </row>
    <row r="909" spans="6:9" ht="9.75">
      <c r="F909" s="60"/>
      <c r="G909" s="61"/>
      <c r="H909" s="62"/>
      <c r="I909" s="63"/>
    </row>
    <row r="910" spans="6:9" ht="9.75">
      <c r="F910" s="60"/>
      <c r="G910" s="61"/>
      <c r="H910" s="62"/>
      <c r="I910" s="63"/>
    </row>
    <row r="911" spans="6:9" ht="9.75">
      <c r="F911" s="60"/>
      <c r="G911" s="61"/>
      <c r="H911" s="62"/>
      <c r="I911" s="63"/>
    </row>
    <row r="912" spans="6:9" ht="9.75">
      <c r="F912" s="60"/>
      <c r="G912" s="61"/>
      <c r="H912" s="62"/>
      <c r="I912" s="63"/>
    </row>
    <row r="913" spans="6:9" ht="9.75">
      <c r="F913" s="60"/>
      <c r="G913" s="61"/>
      <c r="H913" s="62"/>
      <c r="I913" s="63"/>
    </row>
    <row r="914" spans="6:9" ht="9.75">
      <c r="F914" s="60"/>
      <c r="G914" s="61"/>
      <c r="H914" s="62"/>
      <c r="I914" s="63"/>
    </row>
    <row r="915" spans="6:9" ht="9.75">
      <c r="F915" s="60"/>
      <c r="G915" s="61"/>
      <c r="H915" s="62"/>
      <c r="I915" s="63"/>
    </row>
    <row r="916" spans="6:9" ht="9.75">
      <c r="F916" s="60"/>
      <c r="G916" s="61"/>
      <c r="H916" s="62"/>
      <c r="I916" s="63"/>
    </row>
    <row r="917" spans="6:9" ht="9.75">
      <c r="F917" s="60"/>
      <c r="G917" s="61"/>
      <c r="H917" s="62"/>
      <c r="I917" s="63"/>
    </row>
    <row r="918" spans="6:9" ht="9.75">
      <c r="F918" s="60"/>
      <c r="G918" s="61"/>
      <c r="H918" s="62"/>
      <c r="I918" s="63"/>
    </row>
    <row r="919" spans="6:9" ht="9.75">
      <c r="F919" s="60"/>
      <c r="G919" s="61"/>
      <c r="H919" s="62"/>
      <c r="I919" s="63"/>
    </row>
    <row r="920" spans="6:9" ht="9.75">
      <c r="F920" s="60"/>
      <c r="G920" s="61"/>
      <c r="H920" s="62"/>
      <c r="I920" s="63"/>
    </row>
    <row r="921" spans="6:9" ht="9.75">
      <c r="F921" s="60"/>
      <c r="G921" s="61"/>
      <c r="H921" s="62"/>
      <c r="I921" s="63"/>
    </row>
    <row r="922" spans="6:9" ht="9.75">
      <c r="F922" s="60"/>
      <c r="G922" s="61"/>
      <c r="H922" s="62"/>
      <c r="I922" s="63"/>
    </row>
    <row r="923" spans="6:9" ht="9.75">
      <c r="F923" s="60"/>
      <c r="G923" s="61"/>
      <c r="H923" s="62"/>
      <c r="I923" s="63"/>
    </row>
    <row r="924" spans="6:9" ht="9.75">
      <c r="F924" s="60"/>
      <c r="G924" s="61"/>
      <c r="H924" s="62"/>
      <c r="I924" s="63"/>
    </row>
    <row r="925" spans="6:9" ht="9.75">
      <c r="F925" s="60"/>
      <c r="G925" s="61"/>
      <c r="H925" s="62"/>
      <c r="I925" s="63"/>
    </row>
    <row r="926" spans="6:9" ht="9.75">
      <c r="F926" s="60"/>
      <c r="G926" s="61"/>
      <c r="H926" s="62"/>
      <c r="I926" s="63"/>
    </row>
    <row r="927" spans="6:9" ht="9.75">
      <c r="F927" s="60"/>
      <c r="G927" s="61"/>
      <c r="H927" s="62"/>
      <c r="I927" s="63"/>
    </row>
    <row r="928" spans="6:9" ht="9.75">
      <c r="F928" s="60"/>
      <c r="G928" s="61"/>
      <c r="H928" s="62"/>
      <c r="I928" s="63"/>
    </row>
    <row r="929" spans="6:9" ht="9.75">
      <c r="F929" s="60"/>
      <c r="G929" s="61"/>
      <c r="H929" s="62"/>
      <c r="I929" s="63"/>
    </row>
    <row r="930" spans="6:9" ht="9.75">
      <c r="F930" s="60"/>
      <c r="G930" s="61"/>
      <c r="H930" s="62"/>
      <c r="I930" s="63"/>
    </row>
    <row r="931" spans="6:9" ht="9.75">
      <c r="F931" s="60"/>
      <c r="G931" s="61"/>
      <c r="H931" s="62"/>
      <c r="I931" s="63"/>
    </row>
    <row r="932" spans="6:9" ht="9.75">
      <c r="F932" s="60"/>
      <c r="G932" s="61"/>
      <c r="H932" s="62"/>
      <c r="I932" s="63"/>
    </row>
    <row r="933" spans="6:9" ht="9.75">
      <c r="F933" s="60"/>
      <c r="G933" s="61"/>
      <c r="H933" s="62"/>
      <c r="I933" s="63"/>
    </row>
    <row r="934" spans="6:9" ht="9.75">
      <c r="F934" s="60"/>
      <c r="G934" s="61"/>
      <c r="H934" s="62"/>
      <c r="I934" s="63"/>
    </row>
    <row r="935" spans="6:9" ht="9.75">
      <c r="F935" s="60"/>
      <c r="G935" s="61"/>
      <c r="H935" s="62"/>
      <c r="I935" s="63"/>
    </row>
    <row r="936" spans="6:9" ht="9.75">
      <c r="F936" s="60"/>
      <c r="G936" s="61"/>
      <c r="H936" s="62"/>
      <c r="I936" s="63"/>
    </row>
    <row r="937" spans="6:9" ht="9.75">
      <c r="F937" s="60"/>
      <c r="G937" s="61"/>
      <c r="H937" s="62"/>
      <c r="I937" s="63"/>
    </row>
    <row r="938" spans="6:9" ht="9.75">
      <c r="F938" s="60"/>
      <c r="G938" s="61"/>
      <c r="H938" s="62"/>
      <c r="I938" s="63"/>
    </row>
    <row r="939" spans="6:9" ht="9.75">
      <c r="F939" s="60"/>
      <c r="G939" s="61"/>
      <c r="H939" s="62"/>
      <c r="I939" s="63"/>
    </row>
    <row r="940" spans="6:9" ht="9.75">
      <c r="F940" s="60"/>
      <c r="G940" s="61"/>
      <c r="H940" s="62"/>
      <c r="I940" s="63"/>
    </row>
    <row r="941" spans="6:9" ht="9.75">
      <c r="F941" s="60"/>
      <c r="G941" s="61"/>
      <c r="H941" s="62"/>
      <c r="I941" s="63"/>
    </row>
    <row r="942" spans="6:9" ht="9.75">
      <c r="F942" s="60"/>
      <c r="G942" s="61"/>
      <c r="H942" s="62"/>
      <c r="I942" s="63"/>
    </row>
    <row r="943" spans="6:9" ht="9.75">
      <c r="F943" s="60"/>
      <c r="G943" s="61"/>
      <c r="H943" s="62"/>
      <c r="I943" s="63"/>
    </row>
    <row r="944" spans="6:9" ht="9.75">
      <c r="F944" s="60"/>
      <c r="G944" s="61"/>
      <c r="H944" s="62"/>
      <c r="I944" s="63"/>
    </row>
    <row r="945" spans="6:9" ht="9.75">
      <c r="F945" s="60"/>
      <c r="G945" s="61"/>
      <c r="H945" s="62"/>
      <c r="I945" s="63"/>
    </row>
    <row r="946" spans="6:9" ht="9.75">
      <c r="F946" s="60"/>
      <c r="G946" s="61"/>
      <c r="H946" s="62"/>
      <c r="I946" s="63"/>
    </row>
    <row r="947" spans="6:9" ht="9.75">
      <c r="F947" s="60"/>
      <c r="G947" s="61"/>
      <c r="H947" s="62"/>
      <c r="I947" s="63"/>
    </row>
    <row r="948" spans="6:9" ht="9.75">
      <c r="F948" s="60"/>
      <c r="G948" s="61"/>
      <c r="H948" s="62"/>
      <c r="I948" s="63"/>
    </row>
    <row r="949" spans="6:9" ht="9.75">
      <c r="F949" s="60"/>
      <c r="G949" s="61"/>
      <c r="H949" s="62"/>
      <c r="I949" s="63"/>
    </row>
    <row r="950" spans="6:9" ht="9.75">
      <c r="F950" s="60"/>
      <c r="G950" s="61"/>
      <c r="H950" s="62"/>
      <c r="I950" s="63"/>
    </row>
    <row r="951" spans="6:9" ht="9.75">
      <c r="F951" s="60"/>
      <c r="G951" s="61"/>
      <c r="H951" s="62"/>
      <c r="I951" s="63"/>
    </row>
    <row r="952" spans="6:9" ht="9.75">
      <c r="F952" s="60"/>
      <c r="G952" s="61"/>
      <c r="H952" s="62"/>
      <c r="I952" s="63"/>
    </row>
    <row r="953" spans="6:9" ht="9.75">
      <c r="F953" s="60"/>
      <c r="G953" s="61"/>
      <c r="H953" s="62"/>
      <c r="I953" s="63"/>
    </row>
    <row r="954" spans="6:9" ht="9.75">
      <c r="F954" s="60"/>
      <c r="G954" s="61"/>
      <c r="H954" s="62"/>
      <c r="I954" s="63"/>
    </row>
    <row r="955" spans="6:9" ht="9.75">
      <c r="F955" s="60"/>
      <c r="G955" s="61"/>
      <c r="H955" s="62"/>
      <c r="I955" s="63"/>
    </row>
    <row r="956" spans="6:9" ht="9.75">
      <c r="F956" s="60"/>
      <c r="G956" s="61"/>
      <c r="H956" s="62"/>
      <c r="I956" s="63"/>
    </row>
    <row r="957" spans="6:9" ht="9.75">
      <c r="F957" s="60"/>
      <c r="G957" s="61"/>
      <c r="H957" s="62"/>
      <c r="I957" s="63"/>
    </row>
    <row r="958" spans="6:9" ht="9.75">
      <c r="F958" s="60"/>
      <c r="G958" s="61"/>
      <c r="H958" s="62"/>
      <c r="I958" s="63"/>
    </row>
    <row r="959" spans="6:9" ht="9.75">
      <c r="F959" s="60"/>
      <c r="G959" s="61"/>
      <c r="H959" s="62"/>
      <c r="I959" s="63"/>
    </row>
    <row r="960" spans="6:9" ht="9.75">
      <c r="F960" s="60"/>
      <c r="G960" s="61"/>
      <c r="H960" s="62"/>
      <c r="I960" s="63"/>
    </row>
    <row r="961" spans="6:9" ht="9.75">
      <c r="F961" s="60"/>
      <c r="G961" s="61"/>
      <c r="H961" s="62"/>
      <c r="I961" s="63"/>
    </row>
    <row r="962" spans="6:9" ht="9.75">
      <c r="F962" s="60"/>
      <c r="G962" s="61"/>
      <c r="H962" s="62"/>
      <c r="I962" s="63"/>
    </row>
    <row r="963" spans="6:9" ht="9.75">
      <c r="F963" s="60"/>
      <c r="G963" s="61"/>
      <c r="H963" s="62"/>
      <c r="I963" s="63"/>
    </row>
    <row r="964" spans="6:9" ht="9.75">
      <c r="F964" s="60"/>
      <c r="G964" s="61"/>
      <c r="H964" s="62"/>
      <c r="I964" s="63"/>
    </row>
    <row r="965" spans="6:9" ht="9.75">
      <c r="F965" s="60"/>
      <c r="G965" s="61"/>
      <c r="H965" s="62"/>
      <c r="I965" s="63"/>
    </row>
    <row r="966" spans="6:9" ht="9.75">
      <c r="F966" s="60"/>
      <c r="G966" s="61"/>
      <c r="H966" s="62"/>
      <c r="I966" s="63"/>
    </row>
    <row r="967" spans="6:9" ht="9.75">
      <c r="F967" s="60"/>
      <c r="G967" s="61"/>
      <c r="H967" s="62"/>
      <c r="I967" s="63"/>
    </row>
    <row r="968" spans="6:9" ht="9.75">
      <c r="F968" s="60"/>
      <c r="G968" s="61"/>
      <c r="H968" s="62"/>
      <c r="I968" s="63"/>
    </row>
    <row r="969" spans="6:9" ht="9.75">
      <c r="F969" s="60"/>
      <c r="G969" s="61"/>
      <c r="H969" s="62"/>
      <c r="I969" s="63"/>
    </row>
    <row r="970" spans="6:9" ht="9.75">
      <c r="F970" s="60"/>
      <c r="G970" s="61"/>
      <c r="H970" s="62"/>
      <c r="I970" s="63"/>
    </row>
    <row r="971" spans="6:9" ht="9.75">
      <c r="F971" s="60"/>
      <c r="G971" s="61"/>
      <c r="H971" s="62"/>
      <c r="I971" s="63"/>
    </row>
    <row r="972" spans="6:9" ht="9.75">
      <c r="F972" s="60"/>
      <c r="G972" s="61"/>
      <c r="H972" s="62"/>
      <c r="I972" s="63"/>
    </row>
    <row r="973" spans="6:9" ht="9.75">
      <c r="F973" s="60"/>
      <c r="G973" s="61"/>
      <c r="H973" s="62"/>
      <c r="I973" s="63"/>
    </row>
    <row r="974" spans="6:9" ht="9.75">
      <c r="F974" s="60"/>
      <c r="G974" s="61"/>
      <c r="H974" s="62"/>
      <c r="I974" s="63"/>
    </row>
    <row r="975" spans="6:9" ht="9.75">
      <c r="F975" s="60"/>
      <c r="G975" s="61"/>
      <c r="H975" s="62"/>
      <c r="I975" s="63"/>
    </row>
    <row r="976" spans="6:9" ht="9.75">
      <c r="F976" s="60"/>
      <c r="G976" s="61"/>
      <c r="H976" s="62"/>
      <c r="I976" s="63"/>
    </row>
    <row r="977" spans="6:9" ht="9.75">
      <c r="F977" s="60"/>
      <c r="G977" s="61"/>
      <c r="H977" s="62"/>
      <c r="I977" s="63"/>
    </row>
    <row r="978" spans="6:9" ht="9.75">
      <c r="F978" s="60"/>
      <c r="G978" s="61"/>
      <c r="H978" s="62"/>
      <c r="I978" s="63"/>
    </row>
    <row r="979" spans="6:9" ht="9.75">
      <c r="F979" s="60"/>
      <c r="G979" s="61"/>
      <c r="H979" s="62"/>
      <c r="I979" s="63"/>
    </row>
    <row r="980" spans="6:9" ht="9.75">
      <c r="F980" s="60"/>
      <c r="G980" s="61"/>
      <c r="H980" s="62"/>
      <c r="I980" s="63"/>
    </row>
    <row r="981" spans="6:9" ht="9.75">
      <c r="F981" s="60"/>
      <c r="G981" s="61"/>
      <c r="H981" s="62"/>
      <c r="I981" s="63"/>
    </row>
    <row r="982" spans="6:9" ht="9.75">
      <c r="F982" s="60"/>
      <c r="G982" s="61"/>
      <c r="H982" s="62"/>
      <c r="I982" s="63"/>
    </row>
    <row r="983" spans="6:9" ht="9.75">
      <c r="F983" s="60"/>
      <c r="G983" s="61"/>
      <c r="H983" s="62"/>
      <c r="I983" s="63"/>
    </row>
    <row r="984" spans="6:9" ht="9.75">
      <c r="F984" s="60"/>
      <c r="G984" s="61"/>
      <c r="H984" s="62"/>
      <c r="I984" s="63"/>
    </row>
    <row r="985" spans="6:9" ht="9.75">
      <c r="F985" s="60"/>
      <c r="G985" s="61"/>
      <c r="H985" s="62"/>
      <c r="I985" s="63"/>
    </row>
    <row r="986" spans="6:9" ht="9.75">
      <c r="F986" s="60"/>
      <c r="G986" s="61"/>
      <c r="H986" s="62"/>
      <c r="I986" s="63"/>
    </row>
    <row r="987" spans="6:9" ht="9.75">
      <c r="F987" s="60"/>
      <c r="G987" s="61"/>
      <c r="H987" s="62"/>
      <c r="I987" s="63"/>
    </row>
    <row r="988" spans="6:9" ht="9.75">
      <c r="F988" s="60"/>
      <c r="G988" s="61"/>
      <c r="H988" s="62"/>
      <c r="I988" s="63"/>
    </row>
    <row r="989" spans="6:9" ht="9.75">
      <c r="F989" s="60"/>
      <c r="G989" s="61"/>
      <c r="H989" s="62"/>
      <c r="I989" s="63"/>
    </row>
    <row r="990" spans="6:9" ht="9.75">
      <c r="F990" s="60"/>
      <c r="G990" s="61"/>
      <c r="H990" s="62"/>
      <c r="I990" s="63"/>
    </row>
    <row r="991" spans="6:9" ht="9.75">
      <c r="F991" s="60"/>
      <c r="G991" s="61"/>
      <c r="H991" s="62"/>
      <c r="I991" s="63"/>
    </row>
    <row r="992" spans="6:9" ht="9.75">
      <c r="F992" s="60"/>
      <c r="G992" s="61"/>
      <c r="H992" s="62"/>
      <c r="I992" s="63"/>
    </row>
    <row r="993" spans="6:9" ht="9.75">
      <c r="F993" s="60"/>
      <c r="G993" s="61"/>
      <c r="H993" s="62"/>
      <c r="I993" s="63"/>
    </row>
    <row r="994" spans="6:9" ht="9.75">
      <c r="F994" s="60"/>
      <c r="G994" s="61"/>
      <c r="H994" s="62"/>
      <c r="I994" s="63"/>
    </row>
    <row r="995" spans="6:9" ht="9.75">
      <c r="F995" s="60"/>
      <c r="G995" s="61"/>
      <c r="H995" s="62"/>
      <c r="I995" s="63"/>
    </row>
    <row r="996" spans="6:9" ht="9.75">
      <c r="F996" s="60"/>
      <c r="G996" s="61"/>
      <c r="H996" s="62"/>
      <c r="I996" s="63"/>
    </row>
    <row r="997" spans="6:9" ht="9.75">
      <c r="F997" s="60"/>
      <c r="G997" s="61"/>
      <c r="H997" s="62"/>
      <c r="I997" s="63"/>
    </row>
    <row r="998" spans="6:9" ht="9.75">
      <c r="F998" s="60"/>
      <c r="G998" s="61"/>
      <c r="H998" s="62"/>
      <c r="I998" s="63"/>
    </row>
    <row r="999" spans="6:9" ht="9.75">
      <c r="F999" s="60"/>
      <c r="G999" s="61"/>
      <c r="H999" s="62"/>
      <c r="I999" s="63"/>
    </row>
    <row r="1000" spans="6:9" ht="9.75">
      <c r="F1000" s="60"/>
      <c r="G1000" s="61"/>
      <c r="H1000" s="62"/>
      <c r="I1000" s="63"/>
    </row>
    <row r="1001" spans="6:9" ht="9.75">
      <c r="F1001" s="60"/>
      <c r="G1001" s="61"/>
      <c r="H1001" s="62"/>
      <c r="I1001" s="63"/>
    </row>
    <row r="1002" spans="6:9" ht="9.75">
      <c r="F1002" s="60"/>
      <c r="G1002" s="61"/>
      <c r="H1002" s="62"/>
      <c r="I1002" s="63"/>
    </row>
    <row r="1003" spans="6:9" ht="9.75">
      <c r="F1003" s="60"/>
      <c r="G1003" s="61"/>
      <c r="H1003" s="62"/>
      <c r="I1003" s="63"/>
    </row>
    <row r="1004" spans="6:9" ht="9.75">
      <c r="F1004" s="60"/>
      <c r="G1004" s="61"/>
      <c r="H1004" s="62"/>
      <c r="I1004" s="63"/>
    </row>
    <row r="1005" spans="6:9" ht="9.75">
      <c r="F1005" s="60"/>
      <c r="G1005" s="61"/>
      <c r="H1005" s="62"/>
      <c r="I1005" s="63"/>
    </row>
    <row r="1006" spans="6:9" ht="9.75">
      <c r="F1006" s="60"/>
      <c r="G1006" s="61"/>
      <c r="H1006" s="62"/>
      <c r="I1006" s="63"/>
    </row>
    <row r="1007" spans="6:9" ht="9.75">
      <c r="F1007" s="60"/>
      <c r="G1007" s="61"/>
      <c r="H1007" s="62"/>
      <c r="I1007" s="63"/>
    </row>
    <row r="1008" spans="6:9" ht="9.75">
      <c r="F1008" s="60"/>
      <c r="G1008" s="61"/>
      <c r="H1008" s="62"/>
      <c r="I1008" s="63"/>
    </row>
    <row r="1009" spans="6:9" ht="9.75">
      <c r="F1009" s="60"/>
      <c r="G1009" s="61"/>
      <c r="H1009" s="62"/>
      <c r="I1009" s="63"/>
    </row>
    <row r="1010" spans="6:9" ht="9.75">
      <c r="F1010" s="60"/>
      <c r="G1010" s="61"/>
      <c r="H1010" s="62"/>
      <c r="I1010" s="63"/>
    </row>
    <row r="1011" spans="6:9" ht="9.75">
      <c r="F1011" s="60"/>
      <c r="G1011" s="61"/>
      <c r="H1011" s="62"/>
      <c r="I1011" s="63"/>
    </row>
    <row r="1012" spans="6:9" ht="9.75">
      <c r="F1012" s="60"/>
      <c r="G1012" s="61"/>
      <c r="H1012" s="62"/>
      <c r="I1012" s="63"/>
    </row>
    <row r="1013" spans="6:9" ht="9.75">
      <c r="F1013" s="60"/>
      <c r="G1013" s="61"/>
      <c r="H1013" s="62"/>
      <c r="I1013" s="63"/>
    </row>
    <row r="1014" spans="6:9" ht="9.75">
      <c r="F1014" s="60"/>
      <c r="G1014" s="61"/>
      <c r="H1014" s="62"/>
      <c r="I1014" s="63"/>
    </row>
    <row r="1015" spans="6:9" ht="9.75">
      <c r="F1015" s="60"/>
      <c r="G1015" s="61"/>
      <c r="H1015" s="62"/>
      <c r="I1015" s="63"/>
    </row>
    <row r="1016" spans="6:9" ht="9.75">
      <c r="F1016" s="60"/>
      <c r="G1016" s="61"/>
      <c r="H1016" s="62"/>
      <c r="I1016" s="63"/>
    </row>
    <row r="1017" spans="6:9" ht="9.75">
      <c r="F1017" s="60"/>
      <c r="G1017" s="61"/>
      <c r="H1017" s="62"/>
      <c r="I1017" s="63"/>
    </row>
    <row r="1018" spans="6:9" ht="9.75">
      <c r="F1018" s="60"/>
      <c r="G1018" s="61"/>
      <c r="H1018" s="62"/>
      <c r="I1018" s="63"/>
    </row>
    <row r="1019" spans="6:9" ht="9.75">
      <c r="F1019" s="60"/>
      <c r="G1019" s="61"/>
      <c r="H1019" s="62"/>
      <c r="I1019" s="63"/>
    </row>
    <row r="1020" spans="6:9" ht="9.75">
      <c r="F1020" s="60"/>
      <c r="G1020" s="61"/>
      <c r="H1020" s="62"/>
      <c r="I1020" s="63"/>
    </row>
    <row r="1021" spans="6:9" ht="9.75">
      <c r="F1021" s="60"/>
      <c r="G1021" s="61"/>
      <c r="H1021" s="62"/>
      <c r="I1021" s="63"/>
    </row>
    <row r="1022" spans="6:9" ht="9.75">
      <c r="F1022" s="60"/>
      <c r="G1022" s="61"/>
      <c r="H1022" s="62"/>
      <c r="I1022" s="63"/>
    </row>
    <row r="1023" spans="6:9" ht="9.75">
      <c r="F1023" s="60"/>
      <c r="G1023" s="61"/>
      <c r="H1023" s="62"/>
      <c r="I1023" s="63"/>
    </row>
    <row r="1024" spans="6:9" ht="9.75">
      <c r="F1024" s="60"/>
      <c r="G1024" s="61"/>
      <c r="H1024" s="62"/>
      <c r="I1024" s="63"/>
    </row>
    <row r="1025" spans="6:9" ht="9.75">
      <c r="F1025" s="60"/>
      <c r="G1025" s="61"/>
      <c r="H1025" s="62"/>
      <c r="I1025" s="63"/>
    </row>
    <row r="1026" spans="6:9" ht="9.75">
      <c r="F1026" s="60"/>
      <c r="G1026" s="61"/>
      <c r="H1026" s="62"/>
      <c r="I1026" s="63"/>
    </row>
    <row r="1027" spans="6:9" ht="9.75">
      <c r="F1027" s="60"/>
      <c r="G1027" s="61"/>
      <c r="H1027" s="62"/>
      <c r="I1027" s="63"/>
    </row>
    <row r="1028" spans="6:9" ht="9.75">
      <c r="F1028" s="60"/>
      <c r="G1028" s="61"/>
      <c r="H1028" s="62"/>
      <c r="I1028" s="63"/>
    </row>
    <row r="1029" spans="6:9" ht="9.75">
      <c r="F1029" s="60"/>
      <c r="G1029" s="61"/>
      <c r="H1029" s="62"/>
      <c r="I1029" s="63"/>
    </row>
    <row r="1030" spans="6:9" ht="9.75">
      <c r="F1030" s="60"/>
      <c r="G1030" s="61"/>
      <c r="H1030" s="62"/>
      <c r="I1030" s="63"/>
    </row>
    <row r="1031" spans="6:9" ht="9.75">
      <c r="F1031" s="60"/>
      <c r="G1031" s="61"/>
      <c r="H1031" s="62"/>
      <c r="I1031" s="63"/>
    </row>
    <row r="1032" spans="6:9" ht="9.75">
      <c r="F1032" s="60"/>
      <c r="G1032" s="61"/>
      <c r="H1032" s="62"/>
      <c r="I1032" s="63"/>
    </row>
    <row r="1033" spans="6:9" ht="9.75">
      <c r="F1033" s="60"/>
      <c r="G1033" s="61"/>
      <c r="H1033" s="62"/>
      <c r="I1033" s="63"/>
    </row>
    <row r="1034" spans="6:9" ht="9.75">
      <c r="F1034" s="60"/>
      <c r="G1034" s="61"/>
      <c r="H1034" s="62"/>
      <c r="I1034" s="63"/>
    </row>
    <row r="1035" spans="6:9" ht="9.75">
      <c r="F1035" s="60"/>
      <c r="G1035" s="61"/>
      <c r="H1035" s="62"/>
      <c r="I1035" s="63"/>
    </row>
    <row r="1036" spans="6:9" ht="9.75">
      <c r="F1036" s="60"/>
      <c r="G1036" s="61"/>
      <c r="H1036" s="62"/>
      <c r="I1036" s="63"/>
    </row>
    <row r="1037" spans="6:9" ht="9.75">
      <c r="F1037" s="60"/>
      <c r="G1037" s="61"/>
      <c r="H1037" s="62"/>
      <c r="I1037" s="63"/>
    </row>
    <row r="1038" spans="6:9" ht="9.75">
      <c r="F1038" s="60"/>
      <c r="G1038" s="61"/>
      <c r="H1038" s="62"/>
      <c r="I1038" s="63"/>
    </row>
    <row r="1039" spans="6:9" ht="9.75">
      <c r="F1039" s="60"/>
      <c r="G1039" s="61"/>
      <c r="H1039" s="62"/>
      <c r="I1039" s="63"/>
    </row>
    <row r="1040" spans="6:9" ht="9.75">
      <c r="F1040" s="60"/>
      <c r="G1040" s="61"/>
      <c r="H1040" s="62"/>
      <c r="I1040" s="63"/>
    </row>
    <row r="1041" spans="6:9" ht="9.75">
      <c r="F1041" s="60"/>
      <c r="G1041" s="61"/>
      <c r="H1041" s="62"/>
      <c r="I1041" s="63"/>
    </row>
    <row r="1042" spans="6:9" ht="9.75">
      <c r="F1042" s="60"/>
      <c r="G1042" s="61"/>
      <c r="H1042" s="62"/>
      <c r="I1042" s="63"/>
    </row>
    <row r="1043" spans="6:9" ht="9.75">
      <c r="F1043" s="60"/>
      <c r="G1043" s="61"/>
      <c r="H1043" s="62"/>
      <c r="I1043" s="63"/>
    </row>
    <row r="1044" spans="6:9" ht="9.75">
      <c r="F1044" s="60"/>
      <c r="G1044" s="61"/>
      <c r="H1044" s="62"/>
      <c r="I1044" s="63"/>
    </row>
    <row r="1045" spans="6:9" ht="9.75">
      <c r="F1045" s="60"/>
      <c r="G1045" s="61"/>
      <c r="H1045" s="62"/>
      <c r="I1045" s="63"/>
    </row>
    <row r="1046" spans="6:9" ht="9.75">
      <c r="F1046" s="60"/>
      <c r="G1046" s="61"/>
      <c r="H1046" s="62"/>
      <c r="I1046" s="63"/>
    </row>
    <row r="1047" spans="6:9" ht="9.75">
      <c r="F1047" s="60"/>
      <c r="G1047" s="61"/>
      <c r="H1047" s="62"/>
      <c r="I1047" s="63"/>
    </row>
    <row r="1048" spans="6:9" ht="9.75">
      <c r="F1048" s="60"/>
      <c r="G1048" s="61"/>
      <c r="H1048" s="62"/>
      <c r="I1048" s="63"/>
    </row>
    <row r="1049" spans="6:9" ht="9.75">
      <c r="F1049" s="60"/>
      <c r="G1049" s="61"/>
      <c r="H1049" s="62"/>
      <c r="I1049" s="63"/>
    </row>
    <row r="1050" spans="6:9" ht="9.75">
      <c r="F1050" s="60"/>
      <c r="G1050" s="61"/>
      <c r="H1050" s="62"/>
      <c r="I1050" s="63"/>
    </row>
    <row r="1051" spans="6:9" ht="9.75">
      <c r="F1051" s="60"/>
      <c r="G1051" s="61"/>
      <c r="H1051" s="62"/>
      <c r="I1051" s="63"/>
    </row>
    <row r="1052" spans="6:9" ht="9.75">
      <c r="F1052" s="60"/>
      <c r="G1052" s="61"/>
      <c r="H1052" s="62"/>
      <c r="I1052" s="63"/>
    </row>
    <row r="1053" spans="6:9" ht="9.75">
      <c r="F1053" s="60"/>
      <c r="G1053" s="61"/>
      <c r="H1053" s="62"/>
      <c r="I1053" s="63"/>
    </row>
    <row r="1054" spans="6:9" ht="9.75">
      <c r="F1054" s="60"/>
      <c r="G1054" s="61"/>
      <c r="H1054" s="62"/>
      <c r="I1054" s="63"/>
    </row>
    <row r="1055" spans="6:9" ht="9.75">
      <c r="F1055" s="60"/>
      <c r="G1055" s="61"/>
      <c r="H1055" s="62"/>
      <c r="I1055" s="63"/>
    </row>
    <row r="1056" spans="6:9" ht="9.75">
      <c r="F1056" s="60"/>
      <c r="G1056" s="61"/>
      <c r="H1056" s="62"/>
      <c r="I1056" s="63"/>
    </row>
    <row r="1057" spans="6:9" ht="9.75">
      <c r="F1057" s="60"/>
      <c r="G1057" s="61"/>
      <c r="H1057" s="62"/>
      <c r="I1057" s="63"/>
    </row>
    <row r="1058" spans="6:9" ht="9.75">
      <c r="F1058" s="60"/>
      <c r="G1058" s="61"/>
      <c r="H1058" s="62"/>
      <c r="I1058" s="63"/>
    </row>
    <row r="1059" spans="6:9" ht="9.75">
      <c r="F1059" s="60"/>
      <c r="G1059" s="61"/>
      <c r="H1059" s="62"/>
      <c r="I1059" s="63"/>
    </row>
    <row r="1060" spans="6:9" ht="9.75">
      <c r="F1060" s="60"/>
      <c r="G1060" s="61"/>
      <c r="H1060" s="62"/>
      <c r="I1060" s="63"/>
    </row>
    <row r="1061" spans="6:9" ht="9.75">
      <c r="F1061" s="60"/>
      <c r="G1061" s="61"/>
      <c r="H1061" s="62"/>
      <c r="I1061" s="63"/>
    </row>
    <row r="1062" spans="6:9" ht="9.75">
      <c r="F1062" s="60"/>
      <c r="G1062" s="61"/>
      <c r="H1062" s="62"/>
      <c r="I1062" s="63"/>
    </row>
    <row r="1063" spans="6:9" ht="9.75">
      <c r="F1063" s="60"/>
      <c r="G1063" s="61"/>
      <c r="H1063" s="62"/>
      <c r="I1063" s="63"/>
    </row>
    <row r="1064" spans="6:9" ht="9.75">
      <c r="F1064" s="60"/>
      <c r="G1064" s="61"/>
      <c r="H1064" s="62"/>
      <c r="I1064" s="63"/>
    </row>
    <row r="1065" spans="6:9" ht="9.75">
      <c r="F1065" s="60"/>
      <c r="G1065" s="61"/>
      <c r="H1065" s="62"/>
      <c r="I1065" s="63"/>
    </row>
    <row r="1066" spans="6:9" ht="9.75">
      <c r="F1066" s="60"/>
      <c r="G1066" s="61"/>
      <c r="H1066" s="62"/>
      <c r="I1066" s="63"/>
    </row>
    <row r="1067" spans="6:9" ht="9.75">
      <c r="F1067" s="60"/>
      <c r="G1067" s="61"/>
      <c r="H1067" s="62"/>
      <c r="I1067" s="63"/>
    </row>
    <row r="1068" spans="6:9" ht="9.75">
      <c r="F1068" s="60"/>
      <c r="G1068" s="61"/>
      <c r="H1068" s="62"/>
      <c r="I1068" s="63"/>
    </row>
    <row r="1069" spans="6:9" ht="9.75">
      <c r="F1069" s="60"/>
      <c r="G1069" s="61"/>
      <c r="H1069" s="62"/>
      <c r="I1069" s="63"/>
    </row>
    <row r="1070" spans="6:9" ht="9.75">
      <c r="F1070" s="60"/>
      <c r="G1070" s="61"/>
      <c r="H1070" s="62"/>
      <c r="I1070" s="63"/>
    </row>
    <row r="1071" spans="6:9" ht="9.75">
      <c r="F1071" s="60"/>
      <c r="G1071" s="61"/>
      <c r="H1071" s="62"/>
      <c r="I1071" s="63"/>
    </row>
    <row r="1072" spans="6:9" ht="9.75">
      <c r="F1072" s="60"/>
      <c r="G1072" s="61"/>
      <c r="H1072" s="62"/>
      <c r="I1072" s="63"/>
    </row>
    <row r="1073" spans="6:9" ht="9.75">
      <c r="F1073" s="60"/>
      <c r="G1073" s="61"/>
      <c r="H1073" s="62"/>
      <c r="I1073" s="63"/>
    </row>
    <row r="1074" spans="6:9" ht="9.75">
      <c r="F1074" s="60"/>
      <c r="G1074" s="61"/>
      <c r="H1074" s="62"/>
      <c r="I1074" s="63"/>
    </row>
    <row r="1075" spans="6:9" ht="9.75">
      <c r="F1075" s="60"/>
      <c r="G1075" s="61"/>
      <c r="H1075" s="62"/>
      <c r="I1075" s="63"/>
    </row>
    <row r="1076" spans="6:9" ht="9.75">
      <c r="F1076" s="60"/>
      <c r="G1076" s="61"/>
      <c r="H1076" s="62"/>
      <c r="I1076" s="63"/>
    </row>
    <row r="1077" spans="6:9" ht="9.75">
      <c r="F1077" s="60"/>
      <c r="G1077" s="61"/>
      <c r="H1077" s="62"/>
      <c r="I1077" s="63"/>
    </row>
    <row r="1078" spans="6:9" ht="9.75">
      <c r="F1078" s="60"/>
      <c r="G1078" s="61"/>
      <c r="H1078" s="62"/>
      <c r="I1078" s="63"/>
    </row>
    <row r="1079" spans="6:9" ht="9.75">
      <c r="F1079" s="60"/>
      <c r="G1079" s="61"/>
      <c r="H1079" s="62"/>
      <c r="I1079" s="63"/>
    </row>
    <row r="1080" spans="6:9" ht="9.75">
      <c r="F1080" s="60"/>
      <c r="G1080" s="61"/>
      <c r="H1080" s="62"/>
      <c r="I1080" s="63"/>
    </row>
    <row r="1081" spans="6:9" ht="9.75">
      <c r="F1081" s="60"/>
      <c r="G1081" s="61"/>
      <c r="H1081" s="62"/>
      <c r="I1081" s="63"/>
    </row>
    <row r="1082" spans="6:9" ht="9.75">
      <c r="F1082" s="60"/>
      <c r="G1082" s="61"/>
      <c r="H1082" s="62"/>
      <c r="I1082" s="63"/>
    </row>
    <row r="1083" spans="6:9" ht="9.75">
      <c r="F1083" s="60"/>
      <c r="G1083" s="61"/>
      <c r="H1083" s="62"/>
      <c r="I1083" s="63"/>
    </row>
    <row r="1084" spans="6:9" ht="9.75">
      <c r="F1084" s="60"/>
      <c r="G1084" s="61"/>
      <c r="H1084" s="62"/>
      <c r="I1084" s="63"/>
    </row>
    <row r="1085" spans="6:9" ht="9.75">
      <c r="F1085" s="60"/>
      <c r="G1085" s="61"/>
      <c r="H1085" s="62"/>
      <c r="I1085" s="63"/>
    </row>
    <row r="1086" spans="6:9" ht="9.75">
      <c r="F1086" s="60"/>
      <c r="G1086" s="61"/>
      <c r="H1086" s="62"/>
      <c r="I1086" s="63"/>
    </row>
    <row r="1087" spans="6:9" ht="9.75">
      <c r="F1087" s="60"/>
      <c r="G1087" s="61"/>
      <c r="H1087" s="62"/>
      <c r="I1087" s="63"/>
    </row>
    <row r="1088" spans="6:9" ht="9.75">
      <c r="F1088" s="60"/>
      <c r="G1088" s="61"/>
      <c r="H1088" s="62"/>
      <c r="I1088" s="63"/>
    </row>
    <row r="1089" spans="6:9" ht="9.75">
      <c r="F1089" s="60"/>
      <c r="G1089" s="61"/>
      <c r="H1089" s="62"/>
      <c r="I1089" s="63"/>
    </row>
    <row r="1090" spans="6:9" ht="9.75">
      <c r="F1090" s="60"/>
      <c r="G1090" s="61"/>
      <c r="H1090" s="62"/>
      <c r="I1090" s="63"/>
    </row>
    <row r="1091" spans="6:9" ht="9.75">
      <c r="F1091" s="60"/>
      <c r="G1091" s="61"/>
      <c r="H1091" s="62"/>
      <c r="I1091" s="63"/>
    </row>
    <row r="1092" spans="6:9" ht="9.75">
      <c r="F1092" s="60"/>
      <c r="G1092" s="61"/>
      <c r="H1092" s="62"/>
      <c r="I1092" s="63"/>
    </row>
    <row r="1093" spans="6:9" ht="9.75">
      <c r="F1093" s="60"/>
      <c r="G1093" s="61"/>
      <c r="H1093" s="62"/>
      <c r="I1093" s="63"/>
    </row>
    <row r="1094" spans="6:9" ht="9.75">
      <c r="F1094" s="60"/>
      <c r="G1094" s="61"/>
      <c r="H1094" s="62"/>
      <c r="I1094" s="63"/>
    </row>
    <row r="1095" spans="6:9" ht="9.75">
      <c r="F1095" s="60"/>
      <c r="G1095" s="61"/>
      <c r="H1095" s="62"/>
      <c r="I1095" s="63"/>
    </row>
    <row r="1096" spans="6:9" ht="9.75">
      <c r="F1096" s="60"/>
      <c r="G1096" s="61"/>
      <c r="H1096" s="62"/>
      <c r="I1096" s="63"/>
    </row>
    <row r="1097" spans="6:9" ht="9.75">
      <c r="F1097" s="60"/>
      <c r="G1097" s="61"/>
      <c r="H1097" s="62"/>
      <c r="I1097" s="63"/>
    </row>
    <row r="1098" spans="6:9" ht="9.75">
      <c r="F1098" s="60"/>
      <c r="G1098" s="61"/>
      <c r="H1098" s="62"/>
      <c r="I1098" s="63"/>
    </row>
    <row r="1099" spans="6:9" ht="9.75">
      <c r="F1099" s="60"/>
      <c r="G1099" s="61"/>
      <c r="H1099" s="62"/>
      <c r="I1099" s="63"/>
    </row>
    <row r="1100" spans="6:9" ht="9.75">
      <c r="F1100" s="60"/>
      <c r="G1100" s="61"/>
      <c r="H1100" s="62"/>
      <c r="I1100" s="63"/>
    </row>
    <row r="1101" spans="6:9" ht="9.75">
      <c r="F1101" s="60"/>
      <c r="G1101" s="61"/>
      <c r="H1101" s="62"/>
      <c r="I1101" s="63"/>
    </row>
    <row r="1102" spans="6:9" ht="9.75">
      <c r="F1102" s="60"/>
      <c r="G1102" s="61"/>
      <c r="H1102" s="62"/>
      <c r="I1102" s="63"/>
    </row>
    <row r="1103" spans="6:9" ht="9.75">
      <c r="F1103" s="60"/>
      <c r="G1103" s="61"/>
      <c r="H1103" s="62"/>
      <c r="I1103" s="63"/>
    </row>
    <row r="1104" spans="6:9" ht="9.75">
      <c r="F1104" s="60"/>
      <c r="G1104" s="61"/>
      <c r="H1104" s="62"/>
      <c r="I1104" s="63"/>
    </row>
    <row r="1105" spans="6:9" ht="9.75">
      <c r="F1105" s="60"/>
      <c r="G1105" s="61"/>
      <c r="H1105" s="62"/>
      <c r="I1105" s="63"/>
    </row>
    <row r="1106" spans="6:9" ht="9.75">
      <c r="F1106" s="60"/>
      <c r="G1106" s="61"/>
      <c r="H1106" s="62"/>
      <c r="I1106" s="63"/>
    </row>
    <row r="1107" spans="6:9" ht="9.75">
      <c r="F1107" s="60"/>
      <c r="G1107" s="61"/>
      <c r="H1107" s="62"/>
      <c r="I1107" s="63"/>
    </row>
    <row r="1108" spans="6:9" ht="9.75">
      <c r="F1108" s="60"/>
      <c r="G1108" s="61"/>
      <c r="H1108" s="62"/>
      <c r="I1108" s="63"/>
    </row>
    <row r="1109" spans="6:9" ht="9.75">
      <c r="F1109" s="60"/>
      <c r="G1109" s="61"/>
      <c r="H1109" s="62"/>
      <c r="I1109" s="63"/>
    </row>
    <row r="1110" spans="6:9" ht="9.75">
      <c r="F1110" s="60"/>
      <c r="G1110" s="61"/>
      <c r="H1110" s="62"/>
      <c r="I1110" s="63"/>
    </row>
    <row r="1111" spans="6:9" ht="9.75">
      <c r="F1111" s="60"/>
      <c r="G1111" s="61"/>
      <c r="H1111" s="62"/>
      <c r="I1111" s="63"/>
    </row>
    <row r="1112" spans="6:9" ht="9.75">
      <c r="F1112" s="60"/>
      <c r="G1112" s="61"/>
      <c r="H1112" s="62"/>
      <c r="I1112" s="63"/>
    </row>
    <row r="1113" spans="6:9" ht="9.75">
      <c r="F1113" s="60"/>
      <c r="G1113" s="61"/>
      <c r="H1113" s="62"/>
      <c r="I1113" s="63"/>
    </row>
    <row r="1114" spans="6:9" ht="9.75">
      <c r="F1114" s="60"/>
      <c r="G1114" s="61"/>
      <c r="H1114" s="62"/>
      <c r="I1114" s="63"/>
    </row>
    <row r="1115" spans="6:9" ht="9.75">
      <c r="F1115" s="60"/>
      <c r="G1115" s="61"/>
      <c r="H1115" s="62"/>
      <c r="I1115" s="63"/>
    </row>
    <row r="1116" spans="6:9" ht="9.75">
      <c r="F1116" s="60"/>
      <c r="G1116" s="61"/>
      <c r="H1116" s="62"/>
      <c r="I1116" s="63"/>
    </row>
    <row r="1117" spans="6:9" ht="9.75">
      <c r="F1117" s="60"/>
      <c r="G1117" s="61"/>
      <c r="H1117" s="62"/>
      <c r="I1117" s="63"/>
    </row>
    <row r="1118" spans="6:9" ht="9.75">
      <c r="F1118" s="60"/>
      <c r="G1118" s="61"/>
      <c r="H1118" s="62"/>
      <c r="I1118" s="63"/>
    </row>
    <row r="1119" spans="6:9" ht="9.75">
      <c r="F1119" s="60"/>
      <c r="G1119" s="61"/>
      <c r="H1119" s="62"/>
      <c r="I1119" s="63"/>
    </row>
    <row r="1120" spans="6:9" ht="9.75">
      <c r="F1120" s="60"/>
      <c r="G1120" s="61"/>
      <c r="H1120" s="62"/>
      <c r="I1120" s="63"/>
    </row>
    <row r="1121" spans="6:9" ht="9.75">
      <c r="F1121" s="60"/>
      <c r="G1121" s="61"/>
      <c r="H1121" s="62"/>
      <c r="I1121" s="63"/>
    </row>
    <row r="1122" spans="6:9" ht="9.75">
      <c r="F1122" s="60"/>
      <c r="G1122" s="61"/>
      <c r="H1122" s="62"/>
      <c r="I1122" s="63"/>
    </row>
    <row r="1123" spans="6:9" ht="9.75">
      <c r="F1123" s="60"/>
      <c r="G1123" s="61"/>
      <c r="H1123" s="62"/>
      <c r="I1123" s="63"/>
    </row>
    <row r="1124" spans="6:9" ht="9.75">
      <c r="F1124" s="60"/>
      <c r="G1124" s="61"/>
      <c r="H1124" s="62"/>
      <c r="I1124" s="63"/>
    </row>
    <row r="1125" spans="6:9" ht="9.75">
      <c r="F1125" s="60"/>
      <c r="G1125" s="61"/>
      <c r="H1125" s="62"/>
      <c r="I1125" s="63"/>
    </row>
    <row r="1126" spans="6:9" ht="9.75">
      <c r="F1126" s="60"/>
      <c r="G1126" s="61"/>
      <c r="H1126" s="62"/>
      <c r="I1126" s="63"/>
    </row>
    <row r="1127" spans="6:9" ht="9.75">
      <c r="F1127" s="60"/>
      <c r="G1127" s="61"/>
      <c r="H1127" s="62"/>
      <c r="I1127" s="63"/>
    </row>
    <row r="1128" spans="6:9" ht="9.75">
      <c r="F1128" s="60"/>
      <c r="G1128" s="61"/>
      <c r="H1128" s="62"/>
      <c r="I1128" s="63"/>
    </row>
    <row r="1129" spans="6:9" ht="9.75">
      <c r="F1129" s="60"/>
      <c r="G1129" s="61"/>
      <c r="H1129" s="62"/>
      <c r="I1129" s="63"/>
    </row>
    <row r="1130" spans="6:9" ht="9.75">
      <c r="F1130" s="60"/>
      <c r="G1130" s="61"/>
      <c r="H1130" s="62"/>
      <c r="I1130" s="63"/>
    </row>
    <row r="1131" spans="6:9" ht="9.75">
      <c r="F1131" s="60"/>
      <c r="G1131" s="61"/>
      <c r="H1131" s="62"/>
      <c r="I1131" s="63"/>
    </row>
    <row r="1132" spans="6:9" ht="9.75">
      <c r="F1132" s="60"/>
      <c r="G1132" s="61"/>
      <c r="H1132" s="62"/>
      <c r="I1132" s="63"/>
    </row>
    <row r="1133" spans="6:9" ht="9.75">
      <c r="F1133" s="60"/>
      <c r="G1133" s="61"/>
      <c r="H1133" s="62"/>
      <c r="I1133" s="63"/>
    </row>
    <row r="1134" spans="6:9" ht="9.75">
      <c r="F1134" s="60"/>
      <c r="G1134" s="61"/>
      <c r="H1134" s="62"/>
      <c r="I1134" s="63"/>
    </row>
    <row r="1135" spans="6:9" ht="9.75">
      <c r="F1135" s="60"/>
      <c r="G1135" s="61"/>
      <c r="H1135" s="62"/>
      <c r="I1135" s="63"/>
    </row>
    <row r="1136" spans="6:9" ht="9.75">
      <c r="F1136" s="60"/>
      <c r="G1136" s="61"/>
      <c r="H1136" s="62"/>
      <c r="I1136" s="63"/>
    </row>
    <row r="1137" spans="6:9" ht="9.75">
      <c r="F1137" s="60"/>
      <c r="G1137" s="61"/>
      <c r="H1137" s="62"/>
      <c r="I1137" s="63"/>
    </row>
    <row r="1138" spans="6:9" ht="9.75">
      <c r="F1138" s="60"/>
      <c r="G1138" s="61"/>
      <c r="H1138" s="62"/>
      <c r="I1138" s="63"/>
    </row>
    <row r="1139" spans="6:9" ht="9.75">
      <c r="F1139" s="60"/>
      <c r="G1139" s="61"/>
      <c r="H1139" s="62"/>
      <c r="I1139" s="63"/>
    </row>
    <row r="1140" spans="6:9" ht="9.75">
      <c r="F1140" s="60"/>
      <c r="G1140" s="61"/>
      <c r="H1140" s="62"/>
      <c r="I1140" s="63"/>
    </row>
    <row r="1141" spans="6:9" ht="9.75">
      <c r="F1141" s="60"/>
      <c r="G1141" s="61"/>
      <c r="H1141" s="62"/>
      <c r="I1141" s="63"/>
    </row>
    <row r="1142" spans="6:9" ht="9.75">
      <c r="F1142" s="60"/>
      <c r="G1142" s="61"/>
      <c r="H1142" s="62"/>
      <c r="I1142" s="63"/>
    </row>
    <row r="1143" spans="6:9" ht="9.75">
      <c r="F1143" s="60"/>
      <c r="G1143" s="61"/>
      <c r="H1143" s="62"/>
      <c r="I1143" s="63"/>
    </row>
    <row r="1144" spans="6:9" ht="9.75">
      <c r="F1144" s="60"/>
      <c r="G1144" s="61"/>
      <c r="H1144" s="62"/>
      <c r="I1144" s="63"/>
    </row>
    <row r="1145" spans="6:9" ht="9.75">
      <c r="F1145" s="60"/>
      <c r="G1145" s="61"/>
      <c r="H1145" s="62"/>
      <c r="I1145" s="63"/>
    </row>
    <row r="1146" spans="6:9" ht="9.75">
      <c r="F1146" s="60"/>
      <c r="G1146" s="61"/>
      <c r="H1146" s="62"/>
      <c r="I1146" s="63"/>
    </row>
  </sheetData>
  <sheetProtection sort="0" autoFilter="0" pivotTables="0"/>
  <autoFilter ref="F3:O78"/>
  <mergeCells count="1">
    <mergeCell ref="A14:A18"/>
  </mergeCells>
  <hyperlinks>
    <hyperlink ref="F63" location="'CH2FB-SIDE'!Модель" display="'CH2FB-SIDE'!Модель"/>
  </hyperlinks>
  <printOptions/>
  <pageMargins left="0.75" right="0.75" top="1" bottom="1" header="0.5" footer="0.5"/>
  <pageSetup horizontalDpi="600" verticalDpi="600"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V86"/>
  <sheetViews>
    <sheetView tabSelected="1" zoomScale="120" zoomScaleNormal="120" workbookViewId="0" topLeftCell="A1">
      <selection activeCell="C9" sqref="C9"/>
    </sheetView>
  </sheetViews>
  <sheetFormatPr defaultColWidth="9.59765625" defaultRowHeight="9.75"/>
  <cols>
    <col min="1" max="1" width="37" style="26" customWidth="1"/>
    <col min="2" max="2" width="15" style="0" customWidth="1"/>
    <col min="3" max="3" width="17.3984375" style="0" customWidth="1"/>
    <col min="4" max="4" width="49.3984375" style="0" customWidth="1"/>
    <col min="5" max="5" width="16" style="36" customWidth="1"/>
    <col min="6" max="6" width="11.796875" style="0" customWidth="1"/>
    <col min="7" max="7" width="15" style="50" customWidth="1"/>
    <col min="8" max="8" width="14" style="26" customWidth="1"/>
    <col min="9" max="16384" width="9.3984375" style="26" customWidth="1"/>
  </cols>
  <sheetData>
    <row r="1" spans="5:8" ht="9.75">
      <c r="E1" s="34"/>
      <c r="H1" s="42"/>
    </row>
    <row r="2" spans="1:8" s="27" customFormat="1" ht="19.5">
      <c r="A2"/>
      <c r="B2" s="1"/>
      <c r="C2" s="1"/>
      <c r="D2" s="66"/>
      <c r="E2" s="43"/>
      <c r="G2" s="51"/>
      <c r="H2" s="45"/>
    </row>
    <row r="3" spans="1:7" s="58" customFormat="1" ht="9.75">
      <c r="A3" s="121"/>
      <c r="D3" s="122"/>
      <c r="E3" s="123"/>
      <c r="F3" s="124"/>
      <c r="G3" s="124"/>
    </row>
    <row r="4" spans="1:7" s="58" customFormat="1" ht="9.75">
      <c r="A4" s="121"/>
      <c r="D4" s="122"/>
      <c r="E4" s="123"/>
      <c r="F4" s="124"/>
      <c r="G4" s="124"/>
    </row>
    <row r="5" spans="1:7" s="58" customFormat="1" ht="9.75">
      <c r="A5" s="121"/>
      <c r="D5" s="122"/>
      <c r="E5" s="123"/>
      <c r="F5" s="124"/>
      <c r="G5" s="124"/>
    </row>
    <row r="6" spans="1:7" s="58" customFormat="1" ht="9.75">
      <c r="A6" s="121"/>
      <c r="D6" s="122"/>
      <c r="E6" s="123"/>
      <c r="F6" s="124"/>
      <c r="G6" s="124"/>
    </row>
    <row r="7" spans="1:7" s="58" customFormat="1" ht="9.75">
      <c r="A7" s="121"/>
      <c r="D7" s="122"/>
      <c r="E7" s="123"/>
      <c r="F7" s="124"/>
      <c r="G7" s="124"/>
    </row>
    <row r="8" spans="1:7" s="58" customFormat="1" ht="9.75">
      <c r="A8" s="121"/>
      <c r="D8" s="122"/>
      <c r="E8" s="123"/>
      <c r="F8" s="124"/>
      <c r="G8" s="124"/>
    </row>
    <row r="9" spans="1:7" s="58" customFormat="1" ht="9.75">
      <c r="A9" s="121"/>
      <c r="D9" s="122"/>
      <c r="E9" s="123"/>
      <c r="F9" s="124"/>
      <c r="G9" s="124"/>
    </row>
    <row r="10" spans="1:7" s="59" customFormat="1" ht="12">
      <c r="A10" s="130"/>
      <c r="D10" s="123"/>
      <c r="E10" s="131"/>
      <c r="F10" s="124"/>
      <c r="G10" s="124"/>
    </row>
    <row r="11" spans="1:7" s="59" customFormat="1" ht="12">
      <c r="A11" s="132"/>
      <c r="D11" s="123"/>
      <c r="E11" s="124"/>
      <c r="F11" s="124"/>
      <c r="G11" s="124"/>
    </row>
    <row r="12" spans="1:7" ht="12">
      <c r="A12" s="132"/>
      <c r="B12" s="26"/>
      <c r="C12" s="26"/>
      <c r="D12" s="123"/>
      <c r="E12" s="133"/>
      <c r="F12" s="133"/>
      <c r="G12" s="133"/>
    </row>
    <row r="13" spans="1:7" ht="23.25" customHeight="1" thickBot="1">
      <c r="A13" s="125" t="str">
        <f>IF(Курс=1,CONCATENATE(Текст_для_доллара,Дата_для_доллара),CONCATENATE(Текст_для_даты,Дата_прайса))</f>
        <v>Цены даны на 07.06.2012</v>
      </c>
      <c r="B13" s="126" t="s">
        <v>16</v>
      </c>
      <c r="C13" s="126" t="s">
        <v>25</v>
      </c>
      <c r="D13" s="127" t="s">
        <v>17</v>
      </c>
      <c r="E13" s="128" t="s">
        <v>18</v>
      </c>
      <c r="F13" s="127" t="s">
        <v>19</v>
      </c>
      <c r="G13" s="129" t="s">
        <v>128</v>
      </c>
    </row>
    <row r="14" spans="1:7" ht="13.5" thickBot="1" thickTop="1">
      <c r="A14" s="48"/>
      <c r="B14" s="49"/>
      <c r="C14" s="49"/>
      <c r="D14" s="54" t="s">
        <v>72</v>
      </c>
      <c r="E14" s="49"/>
      <c r="F14" s="49"/>
      <c r="G14" s="53"/>
    </row>
    <row r="15" spans="1:7" ht="10.5" customHeight="1">
      <c r="A15" s="35"/>
      <c r="B15" s="37"/>
      <c r="C15" s="37"/>
      <c r="D15" s="77"/>
      <c r="E15" s="41"/>
      <c r="F15" s="38"/>
      <c r="G15" s="52"/>
    </row>
    <row r="16" spans="1:7" ht="10.5" customHeight="1">
      <c r="A16" s="35"/>
      <c r="B16" s="37" t="s">
        <v>22</v>
      </c>
      <c r="C16" s="70" t="str">
        <f>CONCATENATE(INDEX(Дополнит!F:L,MATCH(B:B,Дополнит!F:F,0),5),"х",INDEX(Дополнит!F:L,MATCH(B:B,Дополнит!F:F,0),6),"х",INDEX(Дополнит!F:L,MATCH(B:B,Дополнит!F:F,0),7))</f>
        <v>2000х880х750</v>
      </c>
      <c r="D16" s="71" t="s">
        <v>110</v>
      </c>
      <c r="E16" s="119" t="str">
        <f>CONCATENATE(INDEX(Дополнит!F:I,MATCH($B:$B,Дополнит!F:F,0),4)," кг.")</f>
        <v>34,9 кг.</v>
      </c>
      <c r="F16" s="40" t="s">
        <v>20</v>
      </c>
      <c r="G16" s="52">
        <f>INDEX(Дополнит!F:I,MATCH($B:$B,Дополнит!F:F,0),2)</f>
        <v>25176.48</v>
      </c>
    </row>
    <row r="17" spans="1:7" ht="10.5" customHeight="1">
      <c r="A17" s="35"/>
      <c r="B17" s="37"/>
      <c r="C17" s="37"/>
      <c r="D17" s="71" t="s">
        <v>42</v>
      </c>
      <c r="E17" s="44" t="str">
        <f>CONCATENATE(INDEX(Дополнит!F:I,MATCH(B16,Дополнит!F:F,0),3)," куб.м.")</f>
        <v>0,115 куб.м.</v>
      </c>
      <c r="F17" s="40"/>
      <c r="G17" s="52"/>
    </row>
    <row r="18" spans="1:7" ht="10.5" customHeight="1">
      <c r="A18" s="35"/>
      <c r="B18" s="37" t="s">
        <v>23</v>
      </c>
      <c r="C18" s="70" t="str">
        <f>CONCATENATE(INDEX(Дополнит!F:L,MATCH(B:B,Дополнит!F:F,0),5),"х",INDEX(Дополнит!F:L,MATCH(B:B,Дополнит!F:F,0),6),"х",INDEX(Дополнит!F:L,MATCH(B:B,Дополнит!F:F,0),7))</f>
        <v>1800х880х750</v>
      </c>
      <c r="D18" s="71" t="s">
        <v>92</v>
      </c>
      <c r="E18" s="44" t="str">
        <f>CONCATENATE(INDEX(Дополнит!F:I,MATCH($B:$B,Дополнит!F:F,0),4)," кг.")</f>
        <v>32,4 кг.</v>
      </c>
      <c r="F18" s="40" t="s">
        <v>20</v>
      </c>
      <c r="G18" s="52">
        <f>INDEX(Дополнит!F:I,MATCH($B:$B,Дополнит!F:F,0),2)</f>
        <v>23772.28</v>
      </c>
    </row>
    <row r="19" spans="1:22" s="47" customFormat="1" ht="10.5" customHeight="1">
      <c r="A19" s="35"/>
      <c r="B19" s="37"/>
      <c r="C19" s="37"/>
      <c r="D19" s="71" t="s">
        <v>93</v>
      </c>
      <c r="E19" s="44" t="str">
        <f>CONCATENATE(INDEX(Дополнит!F:I,MATCH(B18,Дополнит!F:F,0),3)," куб.м.")</f>
        <v>0,109 куб.м.</v>
      </c>
      <c r="F19" s="40"/>
      <c r="G19" s="52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</row>
    <row r="20" spans="1:7" ht="10.5" customHeight="1">
      <c r="A20" s="35"/>
      <c r="B20" s="37" t="s">
        <v>24</v>
      </c>
      <c r="C20" s="70" t="str">
        <f>CONCATENATE(INDEX(Дополнит!F:L,MATCH(B:B,Дополнит!F:F,0),5),"х",INDEX(Дополнит!F:L,MATCH(B:B,Дополнит!F:F,0),6),"х",INDEX(Дополнит!F:L,MATCH(B:B,Дополнит!F:F,0),7))</f>
        <v>1600х880х750</v>
      </c>
      <c r="D20" s="68"/>
      <c r="E20" s="44" t="str">
        <f>CONCATENATE(INDEX(Дополнит!F:I,MATCH($B:$B,Дополнит!F:F,0),4)," кг.")</f>
        <v>29,9 кг.</v>
      </c>
      <c r="F20" s="40" t="s">
        <v>20</v>
      </c>
      <c r="G20" s="52">
        <f>INDEX(Дополнит!F:I,MATCH($B:$B,Дополнит!F:F,0),2)</f>
        <v>22101.399999999998</v>
      </c>
    </row>
    <row r="21" spans="1:7" ht="10.5" customHeight="1">
      <c r="A21" s="35"/>
      <c r="B21" s="37"/>
      <c r="C21" s="37"/>
      <c r="D21" s="68"/>
      <c r="E21" s="44" t="str">
        <f>CONCATENATE(INDEX(Дополнит!F:I,MATCH(B20,Дополнит!F:F,0),3)," куб.м.")</f>
        <v>0,102 куб.м.</v>
      </c>
      <c r="F21" s="40"/>
      <c r="G21" s="52"/>
    </row>
    <row r="22" spans="1:7" ht="10.5" customHeight="1" thickBot="1">
      <c r="A22" s="35"/>
      <c r="B22" s="37"/>
      <c r="C22" s="70"/>
      <c r="D22" s="76"/>
      <c r="E22" s="44"/>
      <c r="F22" s="40"/>
      <c r="G22" s="52"/>
    </row>
    <row r="23" spans="1:7" ht="13.5" thickBot="1" thickTop="1">
      <c r="A23" s="48"/>
      <c r="B23" s="49"/>
      <c r="C23" s="49"/>
      <c r="D23" s="54" t="s">
        <v>45</v>
      </c>
      <c r="E23" s="49"/>
      <c r="F23" s="49"/>
      <c r="G23" s="53"/>
    </row>
    <row r="24" spans="1:7" ht="10.5" customHeight="1">
      <c r="A24" s="35"/>
      <c r="B24" s="37"/>
      <c r="C24" s="70"/>
      <c r="D24" s="68"/>
      <c r="E24" s="44"/>
      <c r="F24" s="40"/>
      <c r="G24" s="52"/>
    </row>
    <row r="25" spans="1:7" ht="10.5" customHeight="1">
      <c r="A25" s="35"/>
      <c r="B25" s="37"/>
      <c r="C25" s="70"/>
      <c r="D25" s="71" t="s">
        <v>110</v>
      </c>
      <c r="E25" s="44"/>
      <c r="F25" s="40"/>
      <c r="G25" s="52"/>
    </row>
    <row r="26" spans="1:7" ht="11.25" customHeight="1">
      <c r="A26" s="35"/>
      <c r="B26" s="37" t="s">
        <v>35</v>
      </c>
      <c r="C26" s="70" t="str">
        <f>CONCATENATE(INDEX(Дополнит!F:L,MATCH(B:B,Дополнит!F:F,0),5),"х",INDEX(Дополнит!F:L,MATCH(B:B,Дополнит!F:F,0),6),"х",INDEX(Дополнит!F:L,MATCH(B:B,Дополнит!F:F,0),7))</f>
        <v>1000х750х750</v>
      </c>
      <c r="D26" s="71" t="s">
        <v>42</v>
      </c>
      <c r="E26" s="44" t="str">
        <f>CONCATENATE(INDEX(Дополнит!F:I,MATCH($B:$B,Дополнит!F:F,0),4)," кг.")</f>
        <v>16,4 кг.</v>
      </c>
      <c r="F26" s="40" t="s">
        <v>20</v>
      </c>
      <c r="G26" s="52">
        <f>INDEX(Дополнит!F:I,MATCH($B:$B,Дополнит!F:F,0),2)</f>
        <v>9539.119999999999</v>
      </c>
    </row>
    <row r="27" spans="1:7" ht="10.5" customHeight="1">
      <c r="A27" s="35"/>
      <c r="B27" s="37"/>
      <c r="C27" s="70"/>
      <c r="D27" s="71" t="s">
        <v>92</v>
      </c>
      <c r="E27" s="44" t="str">
        <f>CONCATENATE(INDEX(Дополнит!F:I,MATCH(B26,Дополнит!F:F,0),3)," куб.м.")</f>
        <v>0,058 куб.м.</v>
      </c>
      <c r="F27" s="40"/>
      <c r="G27" s="52"/>
    </row>
    <row r="28" spans="1:22" s="47" customFormat="1" ht="11.25" customHeight="1">
      <c r="A28" s="35"/>
      <c r="B28" s="37"/>
      <c r="C28" s="70"/>
      <c r="D28" s="71" t="s">
        <v>93</v>
      </c>
      <c r="E28" s="44"/>
      <c r="F28" s="40"/>
      <c r="G28" s="52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</row>
    <row r="29" spans="1:7" ht="10.5" customHeight="1">
      <c r="A29" s="35"/>
      <c r="B29" s="37"/>
      <c r="C29" s="70"/>
      <c r="D29" s="71" t="s">
        <v>94</v>
      </c>
      <c r="E29" s="44"/>
      <c r="F29" s="40"/>
      <c r="G29" s="52"/>
    </row>
    <row r="30" spans="1:7" ht="10.5" customHeight="1">
      <c r="A30" s="35"/>
      <c r="B30" s="37"/>
      <c r="C30" s="70"/>
      <c r="D30" s="71" t="s">
        <v>95</v>
      </c>
      <c r="E30" s="44"/>
      <c r="F30" s="40"/>
      <c r="G30" s="52"/>
    </row>
    <row r="31" spans="1:7" ht="11.25" customHeight="1" thickBot="1">
      <c r="A31" s="35"/>
      <c r="B31" s="37"/>
      <c r="C31" s="37"/>
      <c r="D31" s="71" t="s">
        <v>96</v>
      </c>
      <c r="E31" s="44"/>
      <c r="F31" s="40"/>
      <c r="G31" s="52"/>
    </row>
    <row r="32" spans="1:7" ht="13.5" thickBot="1" thickTop="1">
      <c r="A32" s="48"/>
      <c r="B32" s="49"/>
      <c r="C32" s="49"/>
      <c r="D32" s="54" t="s">
        <v>44</v>
      </c>
      <c r="E32" s="49"/>
      <c r="F32" s="49"/>
      <c r="G32" s="53"/>
    </row>
    <row r="33" spans="1:7" ht="10.5" customHeight="1">
      <c r="A33" s="35"/>
      <c r="B33" s="37"/>
      <c r="C33" s="70"/>
      <c r="D33" s="68"/>
      <c r="E33" s="44"/>
      <c r="F33" s="40"/>
      <c r="G33" s="52"/>
    </row>
    <row r="34" spans="1:7" ht="10.5" customHeight="1">
      <c r="A34" s="35"/>
      <c r="B34" s="37"/>
      <c r="C34" s="70"/>
      <c r="D34" s="71" t="s">
        <v>110</v>
      </c>
      <c r="E34" s="44"/>
      <c r="F34" s="40"/>
      <c r="G34" s="52"/>
    </row>
    <row r="35" spans="1:7" ht="11.25" customHeight="1">
      <c r="A35" s="35"/>
      <c r="B35" s="37" t="s">
        <v>39</v>
      </c>
      <c r="C35" s="70" t="str">
        <f>CONCATENATE(INDEX(Дополнит!F:L,MATCH(B:B,Дополнит!F:F,0),5),"х",INDEX(Дополнит!F:L,MATCH(B:B,Дополнит!F:F,0),6),"х",INDEX(Дополнит!F:L,MATCH(B:B,Дополнит!F:F,0),7))</f>
        <v>1000х750х750</v>
      </c>
      <c r="D35" s="71" t="s">
        <v>42</v>
      </c>
      <c r="E35" s="44" t="str">
        <f>CONCATENATE(INDEX(Дополнит!F:I,MATCH($B:$B,Дополнит!F:F,0),4)," кг.")</f>
        <v>20,8 кг.</v>
      </c>
      <c r="F35" s="40" t="s">
        <v>20</v>
      </c>
      <c r="G35" s="52">
        <f>INDEX(Дополнит!F:I,MATCH($B:$B,Дополнит!F:F,0),2)</f>
        <v>19315.42</v>
      </c>
    </row>
    <row r="36" spans="1:7" ht="10.5" customHeight="1">
      <c r="A36" s="35"/>
      <c r="B36" s="37"/>
      <c r="C36" s="70"/>
      <c r="D36" s="71" t="s">
        <v>92</v>
      </c>
      <c r="E36" s="44" t="str">
        <f>CONCATENATE(INDEX(Дополнит!F:I,MATCH(B35,Дополнит!F:F,0),3)," куб.м.")</f>
        <v>0,078 куб.м.</v>
      </c>
      <c r="F36" s="40"/>
      <c r="G36" s="52"/>
    </row>
    <row r="37" spans="1:22" s="47" customFormat="1" ht="11.25" customHeight="1">
      <c r="A37" s="35"/>
      <c r="B37" s="37"/>
      <c r="C37" s="70"/>
      <c r="D37" s="71" t="s">
        <v>93</v>
      </c>
      <c r="E37" s="44"/>
      <c r="F37" s="40"/>
      <c r="G37" s="52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</row>
    <row r="38" spans="1:7" ht="10.5" customHeight="1">
      <c r="A38" s="35"/>
      <c r="B38" s="37"/>
      <c r="C38" s="70"/>
      <c r="D38" s="68"/>
      <c r="E38" s="44"/>
      <c r="F38" s="40"/>
      <c r="G38" s="52"/>
    </row>
    <row r="39" spans="1:7" ht="10.5" customHeight="1" thickBot="1">
      <c r="A39" s="35"/>
      <c r="B39" s="37"/>
      <c r="C39" s="70"/>
      <c r="D39" s="68"/>
      <c r="E39" s="44"/>
      <c r="F39" s="40"/>
      <c r="G39" s="52"/>
    </row>
    <row r="40" spans="1:7" ht="13.5" thickBot="1" thickTop="1">
      <c r="A40" s="48"/>
      <c r="B40" s="49"/>
      <c r="C40" s="49"/>
      <c r="D40" s="54" t="s">
        <v>43</v>
      </c>
      <c r="E40" s="49"/>
      <c r="F40" s="49"/>
      <c r="G40" s="53"/>
    </row>
    <row r="41" spans="1:7" ht="10.5" customHeight="1">
      <c r="A41" s="35"/>
      <c r="B41" s="37"/>
      <c r="C41" s="37"/>
      <c r="D41" s="67"/>
      <c r="E41" s="41"/>
      <c r="F41" s="38"/>
      <c r="G41" s="52"/>
    </row>
    <row r="42" spans="1:7" ht="10.5" customHeight="1">
      <c r="A42" s="35"/>
      <c r="B42" s="37"/>
      <c r="C42" s="70"/>
      <c r="D42" s="71"/>
      <c r="E42" s="44"/>
      <c r="F42" s="40"/>
      <c r="G42" s="52"/>
    </row>
    <row r="43" spans="1:7" ht="10.5" customHeight="1">
      <c r="A43" s="35"/>
      <c r="B43" s="37"/>
      <c r="C43" s="37"/>
      <c r="D43" s="71" t="s">
        <v>111</v>
      </c>
      <c r="E43" s="44"/>
      <c r="F43" s="40"/>
      <c r="G43" s="52"/>
    </row>
    <row r="44" spans="1:7" ht="10.5" customHeight="1">
      <c r="A44" s="35"/>
      <c r="B44" s="37" t="s">
        <v>86</v>
      </c>
      <c r="C44" s="70" t="str">
        <f>CONCATENATE(INDEX(Дополнит!F:L,MATCH(B:B,Дополнит!F:F,0),5),"х",INDEX(Дополнит!F:L,MATCH(B:B,Дополнит!F:F,0),6),"х",INDEX(Дополнит!F:L,MATCH(B:B,Дополнит!F:F,0),7))</f>
        <v>755х702х18</v>
      </c>
      <c r="D44" s="71" t="s">
        <v>89</v>
      </c>
      <c r="E44" s="44" t="str">
        <f>CONCATENATE(INDEX(Дополнит!F:I,MATCH($B:$B,Дополнит!F:F,0),4)," кг.")</f>
        <v>12,8 кг.</v>
      </c>
      <c r="F44" s="40" t="s">
        <v>20</v>
      </c>
      <c r="G44" s="52">
        <f>INDEX(Дополнит!F:I,MATCH($B:$B,Дополнит!F:F,0),2)</f>
        <v>2475.64</v>
      </c>
    </row>
    <row r="45" spans="1:22" s="47" customFormat="1" ht="10.5" customHeight="1">
      <c r="A45" s="35"/>
      <c r="B45" s="37"/>
      <c r="C45" s="37"/>
      <c r="D45" s="71" t="s">
        <v>90</v>
      </c>
      <c r="E45" s="44" t="str">
        <f>CONCATENATE(INDEX(Дополнит!F:I,MATCH(B44,Дополнит!F:F,0),3)," куб.м.")</f>
        <v>0,03 куб.м.</v>
      </c>
      <c r="F45" s="40"/>
      <c r="G45" s="52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</row>
    <row r="46" spans="1:7" ht="10.5" customHeight="1">
      <c r="A46" s="35"/>
      <c r="B46" s="37"/>
      <c r="C46" s="70"/>
      <c r="D46" s="71" t="s">
        <v>125</v>
      </c>
      <c r="E46" s="44"/>
      <c r="F46" s="40"/>
      <c r="G46" s="52"/>
    </row>
    <row r="47" spans="1:7" ht="10.5" customHeight="1" thickBot="1">
      <c r="A47" s="35"/>
      <c r="B47" s="37"/>
      <c r="C47" s="37"/>
      <c r="D47" s="68"/>
      <c r="E47" s="44"/>
      <c r="F47" s="40"/>
      <c r="G47" s="52"/>
    </row>
    <row r="48" spans="1:7" ht="13.5" thickBot="1" thickTop="1">
      <c r="A48" s="48"/>
      <c r="B48" s="49"/>
      <c r="C48" s="49"/>
      <c r="D48" s="54" t="s">
        <v>60</v>
      </c>
      <c r="E48" s="49"/>
      <c r="F48" s="49"/>
      <c r="G48" s="53"/>
    </row>
    <row r="49" spans="1:7" ht="10.5" customHeight="1">
      <c r="A49" s="35"/>
      <c r="B49" s="37"/>
      <c r="C49" s="37"/>
      <c r="D49" s="71" t="s">
        <v>112</v>
      </c>
      <c r="E49" s="41"/>
      <c r="F49" s="38"/>
      <c r="G49" s="52"/>
    </row>
    <row r="50" spans="1:7" ht="10.5" customHeight="1">
      <c r="A50" s="35"/>
      <c r="B50" s="37"/>
      <c r="C50" s="70"/>
      <c r="D50" s="77" t="s">
        <v>91</v>
      </c>
      <c r="E50" s="44"/>
      <c r="F50" s="40"/>
      <c r="G50" s="52"/>
    </row>
    <row r="51" spans="1:7" ht="10.5" customHeight="1">
      <c r="A51" s="35"/>
      <c r="B51" s="37"/>
      <c r="C51" s="37"/>
      <c r="D51" s="77" t="s">
        <v>46</v>
      </c>
      <c r="E51" s="41"/>
      <c r="F51" s="38"/>
      <c r="G51" s="52"/>
    </row>
    <row r="52" spans="1:7" ht="10.5" customHeight="1">
      <c r="A52" s="35"/>
      <c r="B52" s="37" t="s">
        <v>38</v>
      </c>
      <c r="C52" s="70" t="str">
        <f>CONCATENATE(INDEX(Дополнит!F:L,MATCH(B:B,Дополнит!F:F,0),5),"х",INDEX(Дополнит!F:L,MATCH(B:B,Дополнит!F:F,0),6),"х",INDEX(Дополнит!F:L,MATCH(B:B,Дополнит!F:F,0),7))</f>
        <v>1400х400х18</v>
      </c>
      <c r="D52" s="77" t="s">
        <v>97</v>
      </c>
      <c r="E52" s="44" t="str">
        <f>CONCATENATE(INDEX(Дополнит!F:I,MATCH($B:$B,Дополнит!F:F,0),4)," кг.")</f>
        <v>7,6 кг.</v>
      </c>
      <c r="F52" s="40" t="s">
        <v>20</v>
      </c>
      <c r="G52" s="52">
        <f>INDEX(Дополнит!F:I,MATCH($B:$B,Дополнит!F:F,0),2)</f>
        <v>4294.0199999999995</v>
      </c>
    </row>
    <row r="53" spans="1:7" ht="10.5" customHeight="1">
      <c r="A53" s="35"/>
      <c r="B53" s="37"/>
      <c r="C53" s="70"/>
      <c r="D53" s="68"/>
      <c r="E53" s="44" t="str">
        <f>CONCATENATE(INDEX(Дополнит!F:I,MATCH(B52,Дополнит!F:F,0),3)," куб.м.")</f>
        <v>0,019 куб.м.</v>
      </c>
      <c r="F53" s="40"/>
      <c r="G53" s="52"/>
    </row>
    <row r="54" spans="1:7" ht="10.5" customHeight="1">
      <c r="A54" s="35"/>
      <c r="B54" s="37" t="s">
        <v>37</v>
      </c>
      <c r="C54" s="70" t="str">
        <f>CONCATENATE(INDEX(Дополнит!F:L,MATCH(B:B,Дополнит!F:F,0),5),"х",INDEX(Дополнит!F:L,MATCH(B:B,Дополнит!F:F,0),6),"х",INDEX(Дополнит!F:L,MATCH(B:B,Дополнит!F:F,0),7))</f>
        <v>1600х400х18</v>
      </c>
      <c r="D54" s="77" t="s">
        <v>98</v>
      </c>
      <c r="E54" s="44" t="str">
        <f>CONCATENATE(INDEX(Дополнит!F:I,MATCH($B:$B,Дополнит!F:F,0),4)," кг.")</f>
        <v>8,5 кг.</v>
      </c>
      <c r="F54" s="40" t="s">
        <v>20</v>
      </c>
      <c r="G54" s="52">
        <f>INDEX(Дополнит!F:I,MATCH($B:$B,Дополнит!F:F,0),2)</f>
        <v>4332.96</v>
      </c>
    </row>
    <row r="55" spans="1:7" ht="10.5" customHeight="1">
      <c r="A55" s="35"/>
      <c r="B55" s="37"/>
      <c r="C55" s="70"/>
      <c r="D55" s="68"/>
      <c r="E55" s="44" t="str">
        <f>CONCATENATE(INDEX(Дополнит!F:I,MATCH(B54,Дополнит!F:F,0),3)," куб.м.")</f>
        <v>0,022 куб.м.</v>
      </c>
      <c r="F55" s="40"/>
      <c r="G55" s="52"/>
    </row>
    <row r="56" spans="1:22" s="47" customFormat="1" ht="10.5" customHeight="1">
      <c r="A56" s="35"/>
      <c r="B56" s="37" t="s">
        <v>36</v>
      </c>
      <c r="C56" s="70" t="str">
        <f>CONCATENATE(INDEX(Дополнит!F:L,MATCH(B:B,Дополнит!F:F,0),5),"х",INDEX(Дополнит!F:L,MATCH(B:B,Дополнит!F:F,0),6),"х",INDEX(Дополнит!F:L,MATCH(B:B,Дополнит!F:F,0),7))</f>
        <v>1800х400х18</v>
      </c>
      <c r="D56" s="77" t="s">
        <v>99</v>
      </c>
      <c r="E56" s="44" t="str">
        <f>CONCATENATE(INDEX(Дополнит!F:I,MATCH($B:$B,Дополнит!F:F,0),4)," кг.")</f>
        <v>9,5 кг.</v>
      </c>
      <c r="F56" s="40" t="s">
        <v>20</v>
      </c>
      <c r="G56" s="52">
        <f>INDEX(Дополнит!F:I,MATCH($B:$B,Дополнит!F:F,0),2)</f>
        <v>4454.5</v>
      </c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</row>
    <row r="57" spans="1:7" ht="10.5" customHeight="1">
      <c r="A57" s="35"/>
      <c r="B57" s="37"/>
      <c r="C57" s="70"/>
      <c r="D57" s="68"/>
      <c r="E57" s="44" t="str">
        <f>CONCATENATE(INDEX(Дополнит!F:I,MATCH(B56,Дополнит!F:F,0),3)," куб.м.")</f>
        <v>0,024 куб.м.</v>
      </c>
      <c r="F57" s="40"/>
      <c r="G57" s="52"/>
    </row>
    <row r="58" spans="1:7" ht="10.5" customHeight="1" thickBot="1">
      <c r="A58" s="35"/>
      <c r="B58" s="37"/>
      <c r="C58" s="70"/>
      <c r="D58" s="26"/>
      <c r="E58" s="44"/>
      <c r="F58" s="40"/>
      <c r="G58" s="52"/>
    </row>
    <row r="59" spans="1:7" ht="13.5" thickBot="1" thickTop="1">
      <c r="A59" s="48"/>
      <c r="B59" s="49"/>
      <c r="C59" s="49"/>
      <c r="D59" s="54" t="s">
        <v>119</v>
      </c>
      <c r="E59" s="49"/>
      <c r="F59" s="49"/>
      <c r="G59" s="53"/>
    </row>
    <row r="60" spans="1:7" ht="10.5" customHeight="1">
      <c r="A60" s="35"/>
      <c r="B60" s="37"/>
      <c r="C60" s="37"/>
      <c r="D60" s="67"/>
      <c r="E60" s="41"/>
      <c r="F60" s="38"/>
      <c r="G60" s="52"/>
    </row>
    <row r="61" spans="1:7" ht="10.5" customHeight="1">
      <c r="A61" s="35"/>
      <c r="B61" s="37"/>
      <c r="C61" s="37"/>
      <c r="D61" s="71" t="s">
        <v>121</v>
      </c>
      <c r="E61" s="41"/>
      <c r="F61" s="38"/>
      <c r="G61" s="52"/>
    </row>
    <row r="62" spans="1:7" ht="10.5" customHeight="1">
      <c r="A62" s="35"/>
      <c r="B62" s="37" t="s">
        <v>120</v>
      </c>
      <c r="C62" s="70" t="str">
        <f>CONCATENATE(INDEX(Дополнит!F:L,MATCH(B$59:B$79,Дополнит!F:F,0),5),"х",INDEX(Дополнит!F:L,MATCH(B$59:B$79,Дополнит!F:F,0),6),"х",INDEX(Дополнит!F:L,MATCH(B$59:B$79,Дополнит!F:F,0),7))</f>
        <v>500х260х550</v>
      </c>
      <c r="D62" s="71" t="s">
        <v>122</v>
      </c>
      <c r="E62" s="44" t="str">
        <f>CONCATENATE(INDEX(Дополнит!F:I,MATCH($B$59:$B$79,Дополнит!F:F,0),4)," кг.")</f>
        <v>2,8 кг.</v>
      </c>
      <c r="F62" s="40" t="s">
        <v>20</v>
      </c>
      <c r="G62" s="52">
        <f>INDEX(Дополнит!F:I,MATCH($B$59:$B$79,Дополнит!F:F,0),2)</f>
        <v>3058.56</v>
      </c>
    </row>
    <row r="63" spans="1:7" ht="10.5" customHeight="1">
      <c r="A63" s="35"/>
      <c r="B63" s="37"/>
      <c r="C63" s="37"/>
      <c r="D63" s="71" t="s">
        <v>123</v>
      </c>
      <c r="E63" s="44" t="str">
        <f>CONCATENATE(INDEX(Дополнит!F:I,MATCH(B62,Дополнит!F:F,0),3)," куб.м.")</f>
        <v>0,077 куб.м.</v>
      </c>
      <c r="F63" s="40"/>
      <c r="G63" s="52"/>
    </row>
    <row r="64" spans="1:7" ht="10.5" customHeight="1">
      <c r="A64" s="35"/>
      <c r="B64" s="37"/>
      <c r="C64" s="37"/>
      <c r="D64" s="71" t="s">
        <v>124</v>
      </c>
      <c r="E64" s="44"/>
      <c r="F64" s="40"/>
      <c r="G64" s="52"/>
    </row>
    <row r="65" spans="1:22" s="47" customFormat="1" ht="10.5" customHeight="1">
      <c r="A65" s="35"/>
      <c r="B65" s="37"/>
      <c r="C65" s="37"/>
      <c r="D65" s="77"/>
      <c r="E65" s="44"/>
      <c r="F65" s="40"/>
      <c r="G65" s="52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</row>
    <row r="66" spans="1:7" ht="10.5" customHeight="1">
      <c r="A66" s="35"/>
      <c r="B66" s="37"/>
      <c r="C66" s="37"/>
      <c r="D66" s="77"/>
      <c r="E66" s="44"/>
      <c r="F66" s="40"/>
      <c r="G66" s="52"/>
    </row>
    <row r="67" spans="1:7" ht="10.5" customHeight="1">
      <c r="A67" s="35"/>
      <c r="B67" s="37"/>
      <c r="C67" s="37"/>
      <c r="D67" s="77"/>
      <c r="E67" s="44"/>
      <c r="F67" s="40"/>
      <c r="G67" s="52"/>
    </row>
    <row r="68" spans="1:7" ht="10.5" customHeight="1">
      <c r="A68" s="35"/>
      <c r="B68" s="37"/>
      <c r="C68" s="37"/>
      <c r="D68" s="77"/>
      <c r="E68" s="44"/>
      <c r="F68" s="40"/>
      <c r="G68" s="52"/>
    </row>
    <row r="69" spans="1:7" ht="10.5" customHeight="1" thickBot="1">
      <c r="A69" s="35"/>
      <c r="B69" s="37"/>
      <c r="C69" s="37"/>
      <c r="D69" s="77"/>
      <c r="E69" s="44"/>
      <c r="F69" s="40"/>
      <c r="G69" s="52"/>
    </row>
    <row r="70" spans="1:7" ht="13.5" thickBot="1" thickTop="1">
      <c r="A70" s="48"/>
      <c r="B70" s="49"/>
      <c r="C70" s="49"/>
      <c r="D70" s="54" t="s">
        <v>21</v>
      </c>
      <c r="E70" s="49"/>
      <c r="F70" s="49"/>
      <c r="G70" s="53"/>
    </row>
    <row r="71" spans="1:7" ht="10.5" customHeight="1">
      <c r="A71" s="35"/>
      <c r="B71" s="37"/>
      <c r="C71" s="37"/>
      <c r="D71" s="67"/>
      <c r="E71" s="41"/>
      <c r="F71" s="38"/>
      <c r="G71" s="52"/>
    </row>
    <row r="72" spans="1:7" ht="10.5" customHeight="1">
      <c r="A72" s="35"/>
      <c r="B72" s="37"/>
      <c r="C72" s="37"/>
      <c r="D72" s="77" t="s">
        <v>113</v>
      </c>
      <c r="E72" s="41"/>
      <c r="F72" s="38"/>
      <c r="G72" s="52"/>
    </row>
    <row r="73" spans="1:7" ht="10.5" customHeight="1">
      <c r="A73" s="35"/>
      <c r="B73" s="37" t="s">
        <v>73</v>
      </c>
      <c r="C73" s="70" t="str">
        <f>CONCATENATE(INDEX(Дополнит!F:L,MATCH(B$59:B$79,Дополнит!F:F,0),5),"х",INDEX(Дополнит!F:L,MATCH(B$59:B$79,Дополнит!F:F,0),6),"х",INDEX(Дополнит!F:L,MATCH(B$59:B$79,Дополнит!F:F,0),7))</f>
        <v>490х554х637</v>
      </c>
      <c r="D73" s="71" t="s">
        <v>79</v>
      </c>
      <c r="E73" s="44" t="str">
        <f>CONCATENATE(INDEX(Дополнит!F:I,MATCH($B$59:$B$79,Дополнит!F:F,0),4)," кг.")</f>
        <v>39,2 кг.</v>
      </c>
      <c r="F73" s="40" t="s">
        <v>20</v>
      </c>
      <c r="G73" s="52">
        <f>INDEX(Дополнит!F:I,MATCH($B$59:$B$79,Дополнит!F:F,0),2)</f>
        <v>9317.279999999999</v>
      </c>
    </row>
    <row r="74" spans="1:7" ht="10.5" customHeight="1">
      <c r="A74" s="35"/>
      <c r="B74" s="37"/>
      <c r="C74" s="37"/>
      <c r="D74" s="71" t="s">
        <v>107</v>
      </c>
      <c r="E74" s="44" t="str">
        <f>CONCATENATE(INDEX(Дополнит!F:I,MATCH(B73,Дополнит!F:F,0),3)," куб.м.")</f>
        <v>0,211 куб.м.</v>
      </c>
      <c r="F74" s="40"/>
      <c r="G74" s="52"/>
    </row>
    <row r="75" spans="1:7" ht="10.5" customHeight="1">
      <c r="A75" s="35"/>
      <c r="B75" s="37"/>
      <c r="C75" s="37"/>
      <c r="D75" s="77" t="s">
        <v>77</v>
      </c>
      <c r="E75" s="44"/>
      <c r="F75" s="40"/>
      <c r="G75" s="52"/>
    </row>
    <row r="76" spans="1:22" s="47" customFormat="1" ht="10.5" customHeight="1">
      <c r="A76" s="35"/>
      <c r="B76" s="37"/>
      <c r="C76" s="37"/>
      <c r="D76" s="77" t="s">
        <v>78</v>
      </c>
      <c r="E76" s="44"/>
      <c r="F76" s="40"/>
      <c r="G76" s="52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</row>
    <row r="77" spans="1:7" ht="10.5" customHeight="1">
      <c r="A77" s="35"/>
      <c r="B77" s="37"/>
      <c r="C77" s="37"/>
      <c r="D77" s="77" t="s">
        <v>117</v>
      </c>
      <c r="E77" s="44"/>
      <c r="F77" s="40"/>
      <c r="G77" s="52"/>
    </row>
    <row r="78" spans="1:7" ht="10.5" customHeight="1">
      <c r="A78" s="35"/>
      <c r="B78" s="37"/>
      <c r="C78" s="37"/>
      <c r="D78" s="71" t="s">
        <v>100</v>
      </c>
      <c r="E78" s="41"/>
      <c r="F78" s="38"/>
      <c r="G78" s="52"/>
    </row>
    <row r="79" spans="1:7" ht="10.5" customHeight="1">
      <c r="A79" s="35"/>
      <c r="B79" s="37"/>
      <c r="C79" s="37"/>
      <c r="D79" s="71" t="s">
        <v>101</v>
      </c>
      <c r="E79" s="41"/>
      <c r="F79" s="38"/>
      <c r="G79" s="52"/>
    </row>
    <row r="80" spans="1:7" ht="10.5" customHeight="1">
      <c r="A80" s="35"/>
      <c r="B80" s="37"/>
      <c r="C80" s="37"/>
      <c r="D80" s="76"/>
      <c r="E80" s="41"/>
      <c r="F80" s="38"/>
      <c r="G80" s="52"/>
    </row>
    <row r="81" spans="1:7" ht="10.5" customHeight="1">
      <c r="A81" s="35"/>
      <c r="B81" s="37"/>
      <c r="C81" s="37"/>
      <c r="D81" s="76"/>
      <c r="E81" s="41"/>
      <c r="F81" s="38"/>
      <c r="G81" s="52"/>
    </row>
    <row r="82" spans="1:7" ht="10.5" customHeight="1">
      <c r="A82" s="35"/>
      <c r="B82" s="37"/>
      <c r="C82" s="37"/>
      <c r="D82" s="76"/>
      <c r="E82" s="41"/>
      <c r="F82" s="38"/>
      <c r="G82" s="52"/>
    </row>
    <row r="83" spans="2:7" ht="10.5" customHeight="1">
      <c r="B83" s="37"/>
      <c r="C83" s="70"/>
      <c r="D83" s="26"/>
      <c r="E83" s="44"/>
      <c r="F83" s="40"/>
      <c r="G83" s="52"/>
    </row>
    <row r="84" spans="1:7" s="47" customFormat="1" ht="9.75">
      <c r="A84" s="73" t="s">
        <v>127</v>
      </c>
      <c r="B84" s="74"/>
      <c r="C84" s="74"/>
      <c r="D84" s="74"/>
      <c r="E84" s="74"/>
      <c r="F84" s="74"/>
      <c r="G84" s="79"/>
    </row>
    <row r="85" spans="1:7" ht="9.75">
      <c r="A85" s="75"/>
      <c r="B85" s="55"/>
      <c r="C85" s="55"/>
      <c r="D85" s="55"/>
      <c r="E85" s="55"/>
      <c r="F85" s="55"/>
      <c r="G85" s="26"/>
    </row>
    <row r="86" spans="1:7" ht="10.5" thickBot="1">
      <c r="A86" s="56" t="str">
        <f>IF(Экспорт," ",IF(Дилер,Текст_для_доллара_1,Текст_для_рублей_1))</f>
        <v>Цены указаны со склада в Москве с учетом НДС.</v>
      </c>
      <c r="B86" s="57"/>
      <c r="C86" s="57"/>
      <c r="D86" s="57"/>
      <c r="E86" s="57"/>
      <c r="F86" s="57"/>
      <c r="G86" s="64" t="s">
        <v>34</v>
      </c>
    </row>
    <row r="87" ht="10.5" thickTop="1"/>
  </sheetData>
  <sheetProtection/>
  <printOptions horizontalCentered="1"/>
  <pageMargins left="0.2755905511811024" right="0.2755905511811024" top="0.2362204724409449" bottom="0.2362204724409449" header="0.2362204724409449" footer="0.2362204724409449"/>
  <pageSetup blackAndWhite="1" horizontalDpi="600" verticalDpi="600" orientation="portrait" paperSize="9" scale="8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"/>
  <dimension ref="A1:V86"/>
  <sheetViews>
    <sheetView zoomScale="120" zoomScaleNormal="120" workbookViewId="0" topLeftCell="A1">
      <selection activeCell="A10" sqref="A10"/>
    </sheetView>
  </sheetViews>
  <sheetFormatPr defaultColWidth="9.59765625" defaultRowHeight="9.75"/>
  <cols>
    <col min="1" max="1" width="35.796875" style="26" customWidth="1"/>
    <col min="2" max="2" width="16" style="0" customWidth="1"/>
    <col min="3" max="3" width="16.796875" style="0" customWidth="1"/>
    <col min="4" max="4" width="50" style="0" customWidth="1"/>
    <col min="5" max="5" width="15" style="36" customWidth="1"/>
    <col min="6" max="6" width="11.796875" style="0" customWidth="1"/>
    <col min="7" max="7" width="16.3984375" style="50" customWidth="1"/>
    <col min="8" max="8" width="14" style="26" customWidth="1"/>
    <col min="9" max="16384" width="9.3984375" style="26" customWidth="1"/>
  </cols>
  <sheetData>
    <row r="1" spans="5:8" ht="9.75">
      <c r="E1" s="34"/>
      <c r="H1" s="42"/>
    </row>
    <row r="2" spans="1:8" s="27" customFormat="1" ht="19.5">
      <c r="A2"/>
      <c r="B2" s="1"/>
      <c r="C2" s="1"/>
      <c r="D2" s="66"/>
      <c r="E2" s="43"/>
      <c r="G2" s="51"/>
      <c r="H2" s="45"/>
    </row>
    <row r="3" spans="1:7" s="58" customFormat="1" ht="9.75">
      <c r="A3" s="121"/>
      <c r="D3" s="122"/>
      <c r="E3" s="123"/>
      <c r="F3" s="124"/>
      <c r="G3" s="124"/>
    </row>
    <row r="4" spans="1:7" s="58" customFormat="1" ht="9.75">
      <c r="A4" s="121"/>
      <c r="D4" s="122"/>
      <c r="E4" s="123"/>
      <c r="F4" s="124"/>
      <c r="G4" s="124"/>
    </row>
    <row r="5" spans="1:7" s="58" customFormat="1" ht="9.75">
      <c r="A5" s="121"/>
      <c r="D5" s="122"/>
      <c r="E5" s="123"/>
      <c r="F5" s="124"/>
      <c r="G5" s="124"/>
    </row>
    <row r="6" spans="1:7" s="58" customFormat="1" ht="9.75">
      <c r="A6" s="121"/>
      <c r="D6" s="122"/>
      <c r="E6" s="123"/>
      <c r="F6" s="124"/>
      <c r="G6" s="124"/>
    </row>
    <row r="7" spans="1:7" s="58" customFormat="1" ht="9.75">
      <c r="A7" s="121"/>
      <c r="D7" s="122"/>
      <c r="E7" s="123"/>
      <c r="F7" s="124"/>
      <c r="G7" s="124"/>
    </row>
    <row r="8" spans="1:7" s="58" customFormat="1" ht="9.75">
      <c r="A8" s="121"/>
      <c r="D8" s="122"/>
      <c r="E8" s="123"/>
      <c r="F8" s="124"/>
      <c r="G8" s="124"/>
    </row>
    <row r="9" spans="1:7" s="58" customFormat="1" ht="9.75">
      <c r="A9" s="121"/>
      <c r="D9" s="122"/>
      <c r="E9" s="123"/>
      <c r="F9" s="124"/>
      <c r="G9" s="124"/>
    </row>
    <row r="10" spans="1:7" s="59" customFormat="1" ht="12">
      <c r="A10" s="130"/>
      <c r="D10" s="123"/>
      <c r="E10" s="131"/>
      <c r="F10" s="124"/>
      <c r="G10" s="124"/>
    </row>
    <row r="11" spans="1:7" s="59" customFormat="1" ht="12">
      <c r="A11" s="132"/>
      <c r="D11" s="123"/>
      <c r="E11" s="124"/>
      <c r="F11" s="124"/>
      <c r="G11" s="124"/>
    </row>
    <row r="12" spans="1:7" ht="12">
      <c r="A12" s="132"/>
      <c r="B12" s="26"/>
      <c r="C12" s="26"/>
      <c r="D12" s="123"/>
      <c r="E12" s="133"/>
      <c r="F12" s="133"/>
      <c r="G12" s="133"/>
    </row>
    <row r="13" spans="1:7" ht="23.25" customHeight="1" thickBot="1">
      <c r="A13" s="125" t="str">
        <f>IF(Курс=1,CONCATENATE(Текст_для_доллара,Дата_для_доллара),CONCATENATE(Текст_для_даты,Дата_прайса))</f>
        <v>Цены даны на 07.06.2012</v>
      </c>
      <c r="B13" s="126" t="s">
        <v>16</v>
      </c>
      <c r="C13" s="126" t="s">
        <v>25</v>
      </c>
      <c r="D13" s="127" t="s">
        <v>17</v>
      </c>
      <c r="E13" s="128" t="s">
        <v>18</v>
      </c>
      <c r="F13" s="127" t="s">
        <v>19</v>
      </c>
      <c r="G13" s="129" t="s">
        <v>128</v>
      </c>
    </row>
    <row r="14" spans="1:7" ht="13.5" thickBot="1" thickTop="1">
      <c r="A14" s="48"/>
      <c r="B14" s="49"/>
      <c r="C14" s="49"/>
      <c r="D14" s="54" t="s">
        <v>47</v>
      </c>
      <c r="E14" s="49"/>
      <c r="F14" s="49"/>
      <c r="G14" s="53"/>
    </row>
    <row r="15" spans="1:7" ht="10.5" customHeight="1">
      <c r="A15" s="35"/>
      <c r="B15" s="37"/>
      <c r="C15" s="37"/>
      <c r="D15" s="85"/>
      <c r="E15" s="41"/>
      <c r="F15" s="38"/>
      <c r="G15" s="52"/>
    </row>
    <row r="16" spans="1:7" ht="10.5" customHeight="1">
      <c r="A16" s="35"/>
      <c r="B16" s="37"/>
      <c r="C16" s="37"/>
      <c r="D16" s="77"/>
      <c r="E16" s="41"/>
      <c r="F16" s="38"/>
      <c r="G16" s="52"/>
    </row>
    <row r="17" spans="1:7" ht="10.5" customHeight="1">
      <c r="A17" s="35"/>
      <c r="B17" s="37"/>
      <c r="C17" s="37"/>
      <c r="E17" s="41"/>
      <c r="F17" s="38"/>
      <c r="G17" s="52"/>
    </row>
    <row r="18" spans="1:7" ht="10.5" customHeight="1">
      <c r="A18" s="35"/>
      <c r="B18" s="37" t="s">
        <v>87</v>
      </c>
      <c r="C18" s="70" t="str">
        <f>CONCATENATE(INDEX(Дополнит!F:L,MATCH(B:B,Дополнит!F:F,0),5),"х",INDEX(Дополнит!F:L,MATCH(B:B,Дополнит!F:F,0),6),"х",INDEX(Дополнит!F:L,MATCH(B:B,Дополнит!F:F,0),7))</f>
        <v>1090х554х637</v>
      </c>
      <c r="D18" s="77" t="s">
        <v>113</v>
      </c>
      <c r="E18" s="44" t="str">
        <f>CONCATENATE(INDEX(Дополнит!F:I,MATCH($B:$B,Дополнит!F:F,0),4)," кг.")</f>
        <v>63,1 кг.</v>
      </c>
      <c r="F18" s="40" t="s">
        <v>20</v>
      </c>
      <c r="G18" s="52">
        <f>INDEX(Дополнит!F:I,MATCH($B:$B,Дополнит!F:F,0),2)</f>
        <v>11982.9</v>
      </c>
    </row>
    <row r="19" spans="1:7" ht="10.5" customHeight="1">
      <c r="A19" s="78" t="s">
        <v>48</v>
      </c>
      <c r="B19" s="37"/>
      <c r="C19" s="37"/>
      <c r="D19" s="71" t="s">
        <v>79</v>
      </c>
      <c r="E19" s="44" t="str">
        <f>CONCATENATE(INDEX(Дополнит!F:I,MATCH(B18,Дополнит!F:F,0),3)," куб.м.")</f>
        <v>0,444 куб.м.</v>
      </c>
      <c r="F19" s="40"/>
      <c r="G19" s="52"/>
    </row>
    <row r="20" spans="1:7" ht="10.5" customHeight="1">
      <c r="A20" s="35"/>
      <c r="B20" s="37" t="s">
        <v>88</v>
      </c>
      <c r="C20" s="70" t="str">
        <f>CONCATENATE(INDEX(Дополнит!F:L,MATCH(B:B,Дополнит!F:F,0),5),"х",INDEX(Дополнит!F:L,MATCH(B:B,Дополнит!F:F,0),6),"х",INDEX(Дополнит!F:L,MATCH(B:B,Дополнит!F:F,0),7))</f>
        <v>1090х554х637</v>
      </c>
      <c r="D20" s="71" t="s">
        <v>107</v>
      </c>
      <c r="E20" s="44" t="str">
        <f>CONCATENATE(INDEX(Дополнит!F:I,MATCH($B:$B,Дополнит!F:F,0),4)," кг.")</f>
        <v>63,1 кг.</v>
      </c>
      <c r="F20" s="40" t="s">
        <v>20</v>
      </c>
      <c r="G20" s="52">
        <f>INDEX(Дополнит!F:I,MATCH($B:$B,Дополнит!F:F,0),2)</f>
        <v>11982.9</v>
      </c>
    </row>
    <row r="21" spans="1:22" s="47" customFormat="1" ht="10.5" customHeight="1">
      <c r="A21" s="35"/>
      <c r="B21" s="37"/>
      <c r="C21" s="37"/>
      <c r="D21" s="77" t="s">
        <v>77</v>
      </c>
      <c r="E21" s="44" t="str">
        <f>CONCATENATE(INDEX(Дополнит!F:I,MATCH(B20,Дополнит!F:F,0),3)," куб.м.")</f>
        <v>0,444 куб.м.</v>
      </c>
      <c r="F21" s="40"/>
      <c r="G21" s="52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</row>
    <row r="22" spans="1:7" ht="10.5" customHeight="1">
      <c r="A22" s="35"/>
      <c r="B22" s="37"/>
      <c r="C22" s="37"/>
      <c r="D22" s="77" t="s">
        <v>78</v>
      </c>
      <c r="E22" s="44"/>
      <c r="F22" s="40"/>
      <c r="G22" s="52"/>
    </row>
    <row r="23" spans="1:7" ht="10.5" customHeight="1">
      <c r="A23" s="35"/>
      <c r="B23" s="37"/>
      <c r="C23" s="37"/>
      <c r="D23" s="77" t="s">
        <v>118</v>
      </c>
      <c r="E23" s="44"/>
      <c r="F23" s="40"/>
      <c r="G23" s="52"/>
    </row>
    <row r="24" spans="1:7" ht="10.5" customHeight="1">
      <c r="A24" s="78" t="s">
        <v>49</v>
      </c>
      <c r="B24" s="37"/>
      <c r="C24" s="37"/>
      <c r="D24" s="77"/>
      <c r="E24" s="44"/>
      <c r="F24" s="40"/>
      <c r="G24" s="52"/>
    </row>
    <row r="25" spans="1:7" ht="10.5" customHeight="1">
      <c r="A25" s="35"/>
      <c r="B25" s="37"/>
      <c r="C25" s="37"/>
      <c r="D25" s="77"/>
      <c r="E25" s="44"/>
      <c r="F25" s="40"/>
      <c r="G25" s="52"/>
    </row>
    <row r="26" spans="1:7" ht="10.5" customHeight="1">
      <c r="A26" s="35"/>
      <c r="B26" s="37"/>
      <c r="C26" s="37"/>
      <c r="D26" s="71"/>
      <c r="E26" s="44"/>
      <c r="F26" s="40"/>
      <c r="G26" s="52"/>
    </row>
    <row r="27" spans="1:7" ht="10.5" customHeight="1">
      <c r="A27" s="35"/>
      <c r="B27" s="37"/>
      <c r="C27" s="37"/>
      <c r="D27" s="71"/>
      <c r="E27" s="44"/>
      <c r="F27" s="40"/>
      <c r="G27" s="52"/>
    </row>
    <row r="28" spans="1:7" ht="10.5" customHeight="1" thickBot="1">
      <c r="A28" s="78"/>
      <c r="B28" s="37"/>
      <c r="C28" s="37"/>
      <c r="D28" s="71"/>
      <c r="E28" s="44"/>
      <c r="F28" s="40"/>
      <c r="G28" s="52"/>
    </row>
    <row r="29" spans="1:7" ht="13.5" thickBot="1" thickTop="1">
      <c r="A29" s="48"/>
      <c r="B29" s="49"/>
      <c r="C29" s="49"/>
      <c r="D29" s="54" t="s">
        <v>50</v>
      </c>
      <c r="E29" s="49"/>
      <c r="F29" s="49"/>
      <c r="G29" s="53"/>
    </row>
    <row r="30" spans="1:7" ht="10.5" customHeight="1">
      <c r="A30" s="35"/>
      <c r="B30" s="37"/>
      <c r="C30" s="37"/>
      <c r="D30" s="68"/>
      <c r="E30" s="44"/>
      <c r="F30" s="40"/>
      <c r="G30" s="52"/>
    </row>
    <row r="31" spans="1:7" ht="10.5" customHeight="1">
      <c r="A31" s="35"/>
      <c r="B31" s="37"/>
      <c r="C31" s="37"/>
      <c r="D31" s="68"/>
      <c r="E31" s="44"/>
      <c r="F31" s="40"/>
      <c r="G31" s="52"/>
    </row>
    <row r="32" spans="1:7" ht="10.5" customHeight="1">
      <c r="A32" s="35"/>
      <c r="B32" s="37"/>
      <c r="C32" s="37"/>
      <c r="D32" s="68"/>
      <c r="E32" s="44"/>
      <c r="F32" s="40"/>
      <c r="G32" s="52"/>
    </row>
    <row r="33" spans="1:22" s="47" customFormat="1" ht="10.5" customHeight="1">
      <c r="A33" s="35"/>
      <c r="B33" s="37" t="s">
        <v>41</v>
      </c>
      <c r="C33" s="70" t="str">
        <f>CONCATENATE(INDEX(Дополнит!F:L,MATCH(B:B,Дополнит!F:F,0),5),"х",INDEX(Дополнит!F:L,MATCH(B:B,Дополнит!F:F,0),6),"х",INDEX(Дополнит!F:L,MATCH(B:B,Дополнит!F:F,0),7))</f>
        <v>1500х548х978</v>
      </c>
      <c r="D33" s="77" t="s">
        <v>53</v>
      </c>
      <c r="E33" s="44" t="str">
        <f>CONCATENATE(INDEX(Дополнит!F:I,MATCH($B:$B,Дополнит!F:F,0),4)," кг.")</f>
        <v>103 кг.</v>
      </c>
      <c r="F33" s="40" t="s">
        <v>20</v>
      </c>
      <c r="G33" s="52">
        <f>INDEX(Дополнит!F:I,MATCH($B:$B,Дополнит!F:F,0),2)</f>
        <v>16745.379999999997</v>
      </c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7" ht="10.5" customHeight="1">
      <c r="A34" s="35"/>
      <c r="B34" s="37"/>
      <c r="C34" s="37"/>
      <c r="D34" s="77" t="s">
        <v>114</v>
      </c>
      <c r="E34" s="44" t="str">
        <f>CONCATENATE(INDEX(Дополнит!F:I,MATCH(B33,Дополнит!F:F,0),3)," куб.м.")</f>
        <v>0,234 куб.м.</v>
      </c>
      <c r="F34" s="40"/>
      <c r="G34" s="52"/>
    </row>
    <row r="35" spans="1:7" ht="10.5" customHeight="1">
      <c r="A35" s="35"/>
      <c r="B35" s="37"/>
      <c r="C35" s="70"/>
      <c r="D35" s="77" t="s">
        <v>102</v>
      </c>
      <c r="E35" s="44"/>
      <c r="F35" s="40"/>
      <c r="G35" s="52"/>
    </row>
    <row r="36" spans="1:22" s="47" customFormat="1" ht="10.5" customHeight="1">
      <c r="A36" s="35"/>
      <c r="B36" s="37"/>
      <c r="C36" s="37"/>
      <c r="D36" s="77" t="s">
        <v>106</v>
      </c>
      <c r="E36" s="44"/>
      <c r="F36" s="40"/>
      <c r="G36" s="52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</row>
    <row r="37" spans="1:7" ht="10.5" customHeight="1">
      <c r="A37" s="35"/>
      <c r="B37" s="37"/>
      <c r="C37" s="37"/>
      <c r="D37" s="71" t="s">
        <v>103</v>
      </c>
      <c r="E37" s="44"/>
      <c r="F37" s="40"/>
      <c r="G37" s="52"/>
    </row>
    <row r="38" spans="1:7" ht="10.5" customHeight="1">
      <c r="A38" s="35"/>
      <c r="B38" s="37"/>
      <c r="C38" s="37"/>
      <c r="D38" s="71" t="s">
        <v>104</v>
      </c>
      <c r="E38" s="44"/>
      <c r="F38" s="40"/>
      <c r="G38" s="52"/>
    </row>
    <row r="39" spans="1:7" ht="10.5" customHeight="1">
      <c r="A39" s="35"/>
      <c r="B39" s="37"/>
      <c r="C39" s="37"/>
      <c r="D39" s="71"/>
      <c r="E39" s="44"/>
      <c r="F39" s="40"/>
      <c r="G39" s="52"/>
    </row>
    <row r="40" spans="1:7" ht="10.5" customHeight="1">
      <c r="A40" s="35"/>
      <c r="B40" s="37"/>
      <c r="C40" s="37"/>
      <c r="D40" s="77" t="s">
        <v>51</v>
      </c>
      <c r="E40" s="44"/>
      <c r="F40" s="40"/>
      <c r="G40" s="52"/>
    </row>
    <row r="41" spans="1:7" ht="10.5" customHeight="1">
      <c r="A41" s="78"/>
      <c r="B41" s="37"/>
      <c r="C41" s="37"/>
      <c r="D41" s="77"/>
      <c r="E41" s="44"/>
      <c r="F41" s="40"/>
      <c r="G41" s="52"/>
    </row>
    <row r="42" spans="1:7" ht="10.5" customHeight="1">
      <c r="A42" s="35"/>
      <c r="B42" s="37"/>
      <c r="C42" s="37"/>
      <c r="E42" s="44"/>
      <c r="F42" s="40"/>
      <c r="G42" s="52"/>
    </row>
    <row r="43" spans="1:7" ht="10.5" customHeight="1">
      <c r="A43" s="35"/>
      <c r="B43" s="37"/>
      <c r="C43" s="37"/>
      <c r="E43" s="44"/>
      <c r="F43" s="40"/>
      <c r="G43" s="52"/>
    </row>
    <row r="44" spans="1:7" ht="10.5" customHeight="1">
      <c r="A44" s="35"/>
      <c r="B44" s="37"/>
      <c r="C44" s="37"/>
      <c r="E44" s="44"/>
      <c r="F44" s="40"/>
      <c r="G44" s="52"/>
    </row>
    <row r="45" spans="1:22" s="47" customFormat="1" ht="10.5" customHeight="1">
      <c r="A45" s="35"/>
      <c r="B45" s="37"/>
      <c r="C45" s="37"/>
      <c r="D45" s="68"/>
      <c r="E45" s="44"/>
      <c r="F45" s="40"/>
      <c r="G45" s="52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</row>
    <row r="46" spans="1:7" ht="10.5" customHeight="1">
      <c r="A46" s="35"/>
      <c r="B46" s="37"/>
      <c r="C46" s="37"/>
      <c r="D46" s="77" t="s">
        <v>75</v>
      </c>
      <c r="E46" s="44"/>
      <c r="F46" s="40"/>
      <c r="G46" s="52"/>
    </row>
    <row r="47" spans="1:22" s="47" customFormat="1" ht="10.5" customHeight="1">
      <c r="A47" s="35"/>
      <c r="B47" s="37" t="s">
        <v>74</v>
      </c>
      <c r="C47" s="70" t="str">
        <f>CONCATENATE(INDEX(Дополнит!F:L,MATCH(B:B,Дополнит!F:F,0),5),"х",INDEX(Дополнит!F:L,MATCH(B:B,Дополнит!F:F,0),6),"х",INDEX(Дополнит!F:L,MATCH(B:B,Дополнит!F:F,0),7))</f>
        <v>443х450х501</v>
      </c>
      <c r="D47" s="77" t="s">
        <v>52</v>
      </c>
      <c r="E47" s="44" t="str">
        <f>CONCATENATE(INDEX(Дополнит!F:I,MATCH($B:$B,Дополнит!F:F,0),4)," кг.")</f>
        <v>28 кг.</v>
      </c>
      <c r="F47" s="40"/>
      <c r="G47" s="52">
        <f>INDEX(Дополнит!F:I,MATCH($B:$B,Дополнит!F:F,0),2)</f>
        <v>9683.08</v>
      </c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1:7" ht="10.5" customHeight="1">
      <c r="A48" s="35"/>
      <c r="B48" s="37"/>
      <c r="C48" s="37"/>
      <c r="D48" s="77" t="s">
        <v>76</v>
      </c>
      <c r="E48" s="44" t="str">
        <f>CONCATENATE(INDEX(Дополнит!F:I,MATCH(B47,Дополнит!F:F,0),3)," куб.м.")</f>
        <v>0,2 куб.м.</v>
      </c>
      <c r="F48" s="40"/>
      <c r="G48" s="52"/>
    </row>
    <row r="49" spans="1:7" ht="10.5" customHeight="1">
      <c r="A49" s="35"/>
      <c r="B49" s="37"/>
      <c r="C49" s="37"/>
      <c r="D49" s="68"/>
      <c r="E49" s="44"/>
      <c r="F49" s="40"/>
      <c r="G49" s="52"/>
    </row>
    <row r="50" spans="1:7" ht="10.5" customHeight="1" thickBot="1">
      <c r="A50" s="35"/>
      <c r="B50" s="37"/>
      <c r="C50" s="37"/>
      <c r="D50" s="77"/>
      <c r="E50" s="44"/>
      <c r="F50" s="40"/>
      <c r="G50" s="52"/>
    </row>
    <row r="51" spans="1:7" ht="13.5" thickBot="1" thickTop="1">
      <c r="A51" s="48"/>
      <c r="B51" s="49"/>
      <c r="C51" s="49"/>
      <c r="D51" s="54" t="s">
        <v>33</v>
      </c>
      <c r="E51" s="49"/>
      <c r="F51" s="49"/>
      <c r="G51" s="53"/>
    </row>
    <row r="52" spans="1:7" ht="10.5" customHeight="1">
      <c r="A52" s="35"/>
      <c r="B52" s="37"/>
      <c r="C52" s="37"/>
      <c r="D52" s="26"/>
      <c r="E52" s="41"/>
      <c r="F52" s="38"/>
      <c r="G52" s="52"/>
    </row>
    <row r="53" spans="1:7" ht="10.5" customHeight="1">
      <c r="A53" s="35"/>
      <c r="B53" s="37"/>
      <c r="C53" s="37"/>
      <c r="D53" s="77" t="s">
        <v>53</v>
      </c>
      <c r="E53" s="41"/>
      <c r="F53" s="38"/>
      <c r="G53" s="52"/>
    </row>
    <row r="54" spans="1:7" ht="10.5" customHeight="1">
      <c r="A54" s="35"/>
      <c r="B54" s="37" t="s">
        <v>109</v>
      </c>
      <c r="C54" s="70" t="str">
        <f>CONCATENATE(INDEX(Дополнит!F:L,MATCH(B$51:B$83,Дополнит!F:F,0),5),"х",INDEX(Дополнит!F:L,MATCH(B$51:B$83,Дополнит!F:F,0),6),"х",INDEX(Дополнит!F:L,MATCH(B$51:B$83,Дополнит!F:F,0),7))</f>
        <v>2000х450х1810</v>
      </c>
      <c r="D54" s="77" t="s">
        <v>114</v>
      </c>
      <c r="E54" s="44" t="str">
        <f>CONCATENATE(INDEX(Дополнит!F:I,MATCH($B$51:$B$83,Дополнит!F:F,0),4)," кг.")</f>
        <v>177,9 кг.</v>
      </c>
      <c r="F54" s="40" t="s">
        <v>20</v>
      </c>
      <c r="G54" s="52">
        <f>INDEX(Дополнит!F:I,MATCH($B$51:$B$83,Дополнит!F:F,0),2)</f>
        <v>25535.199999999997</v>
      </c>
    </row>
    <row r="55" spans="1:7" ht="10.5" customHeight="1">
      <c r="A55" s="35"/>
      <c r="B55" s="37"/>
      <c r="C55" s="37"/>
      <c r="D55" s="77" t="s">
        <v>115</v>
      </c>
      <c r="E55" s="44" t="str">
        <f>CONCATENATE(INDEX(Дополнит!F:I,MATCH(B54,Дополнит!F:F,0),3)," куб.м.")</f>
        <v>0,408 куб.м.</v>
      </c>
      <c r="F55" s="40"/>
      <c r="G55" s="52"/>
    </row>
    <row r="56" spans="1:7" ht="10.5" customHeight="1">
      <c r="A56" s="35"/>
      <c r="B56" s="37"/>
      <c r="C56" s="37"/>
      <c r="D56" s="77" t="s">
        <v>81</v>
      </c>
      <c r="E56" s="44"/>
      <c r="F56" s="40"/>
      <c r="G56" s="52"/>
    </row>
    <row r="57" spans="1:7" ht="10.5" customHeight="1">
      <c r="A57" s="35"/>
      <c r="B57" s="37"/>
      <c r="C57" s="37"/>
      <c r="D57" s="77" t="s">
        <v>80</v>
      </c>
      <c r="E57" s="44"/>
      <c r="F57" s="40"/>
      <c r="G57" s="52"/>
    </row>
    <row r="58" spans="1:22" s="47" customFormat="1" ht="10.5" customHeight="1">
      <c r="A58" s="35"/>
      <c r="B58" s="37"/>
      <c r="C58" s="37"/>
      <c r="D58" s="77" t="s">
        <v>126</v>
      </c>
      <c r="E58" s="44"/>
      <c r="F58" s="40"/>
      <c r="G58" s="52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</row>
    <row r="59" spans="1:7" ht="10.5" customHeight="1">
      <c r="A59" s="35"/>
      <c r="B59" s="37"/>
      <c r="C59" s="37"/>
      <c r="D59" s="77"/>
      <c r="E59" s="44"/>
      <c r="F59" s="40"/>
      <c r="G59" s="52"/>
    </row>
    <row r="60" spans="1:7" ht="10.5" customHeight="1" thickBot="1">
      <c r="A60" s="35"/>
      <c r="B60" s="37"/>
      <c r="C60" s="70"/>
      <c r="D60" s="77"/>
      <c r="E60" s="44"/>
      <c r="F60" s="40"/>
      <c r="G60" s="52"/>
    </row>
    <row r="61" spans="1:7" ht="13.5" thickBot="1" thickTop="1">
      <c r="A61" s="48"/>
      <c r="B61" s="49"/>
      <c r="C61" s="49"/>
      <c r="D61" s="54" t="s">
        <v>33</v>
      </c>
      <c r="E61" s="49"/>
      <c r="F61" s="49"/>
      <c r="G61" s="53"/>
    </row>
    <row r="62" spans="1:7" ht="10.5" customHeight="1">
      <c r="A62" s="35"/>
      <c r="B62" s="37"/>
      <c r="C62" s="37"/>
      <c r="D62" s="77"/>
      <c r="E62" s="41"/>
      <c r="F62" s="38"/>
      <c r="G62" s="52"/>
    </row>
    <row r="63" spans="1:7" ht="10.5" customHeight="1">
      <c r="A63" s="35"/>
      <c r="B63" s="37"/>
      <c r="C63" s="37"/>
      <c r="D63" s="77" t="s">
        <v>53</v>
      </c>
      <c r="E63" s="41"/>
      <c r="F63" s="38"/>
      <c r="G63" s="52"/>
    </row>
    <row r="64" spans="1:7" ht="10.5" customHeight="1">
      <c r="A64" s="35"/>
      <c r="B64" s="37" t="s">
        <v>108</v>
      </c>
      <c r="C64" s="70" t="str">
        <f>CONCATENATE(INDEX(Дополнит!F:L,MATCH(B$51:B$83,Дополнит!F:F,0),5),"х",INDEX(Дополнит!F:L,MATCH(B$51:B$83,Дополнит!F:F,0),6),"х",INDEX(Дополнит!F:L,MATCH(B$51:B$83,Дополнит!F:F,0),7))</f>
        <v>1500х450х1810</v>
      </c>
      <c r="D64" s="77" t="s">
        <v>114</v>
      </c>
      <c r="E64" s="44" t="str">
        <f>CONCATENATE(INDEX(Дополнит!F:I,MATCH($B$51:$B$83,Дополнит!F:F,0),4)," кг.")</f>
        <v>150,5 кг.</v>
      </c>
      <c r="F64" s="40" t="s">
        <v>20</v>
      </c>
      <c r="G64" s="52">
        <f>INDEX(Дополнит!F:I,MATCH($B$51:$B$83,Дополнит!F:F,0),2)</f>
        <v>22681.959999999995</v>
      </c>
    </row>
    <row r="65" spans="1:7" ht="10.5" customHeight="1">
      <c r="A65" s="35"/>
      <c r="B65" s="37"/>
      <c r="C65" s="37"/>
      <c r="D65" s="77" t="s">
        <v>115</v>
      </c>
      <c r="E65" s="44" t="str">
        <f>CONCATENATE(INDEX(Дополнит!F:I,MATCH(B64,Дополнит!F:F,0),3)," куб.м.")</f>
        <v>0,353 куб.м.</v>
      </c>
      <c r="F65" s="40"/>
      <c r="G65" s="52"/>
    </row>
    <row r="66" spans="1:7" ht="10.5" customHeight="1">
      <c r="A66" s="35"/>
      <c r="B66" s="37"/>
      <c r="C66" s="37"/>
      <c r="D66" s="77" t="s">
        <v>81</v>
      </c>
      <c r="E66" s="44"/>
      <c r="F66" s="40"/>
      <c r="G66" s="52"/>
    </row>
    <row r="67" spans="1:7" ht="10.5" customHeight="1">
      <c r="A67" s="35"/>
      <c r="B67" s="37"/>
      <c r="C67" s="37"/>
      <c r="D67" s="77" t="s">
        <v>80</v>
      </c>
      <c r="E67" s="44"/>
      <c r="F67" s="40"/>
      <c r="G67" s="52"/>
    </row>
    <row r="68" spans="1:22" s="47" customFormat="1" ht="10.5" customHeight="1">
      <c r="A68" s="35"/>
      <c r="B68" s="37"/>
      <c r="C68" s="37"/>
      <c r="D68" s="77" t="s">
        <v>126</v>
      </c>
      <c r="E68" s="44"/>
      <c r="F68" s="40"/>
      <c r="G68" s="52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</row>
    <row r="69" spans="1:7" ht="10.5" customHeight="1">
      <c r="A69" s="35"/>
      <c r="B69" s="37"/>
      <c r="C69" s="37"/>
      <c r="D69" s="77"/>
      <c r="E69" s="44"/>
      <c r="F69" s="40"/>
      <c r="G69" s="52"/>
    </row>
    <row r="70" spans="1:7" ht="10.5" customHeight="1" thickBot="1">
      <c r="A70" s="35"/>
      <c r="B70" s="37"/>
      <c r="C70" s="70"/>
      <c r="D70" s="77"/>
      <c r="E70" s="44"/>
      <c r="F70" s="40"/>
      <c r="G70" s="52"/>
    </row>
    <row r="71" spans="1:7" ht="13.5" thickBot="1" thickTop="1">
      <c r="A71" s="48"/>
      <c r="B71" s="49"/>
      <c r="C71" s="49"/>
      <c r="D71" s="54" t="s">
        <v>55</v>
      </c>
      <c r="E71" s="49"/>
      <c r="F71" s="49"/>
      <c r="G71" s="53"/>
    </row>
    <row r="72" spans="1:7" ht="10.5" customHeight="1">
      <c r="A72" s="35"/>
      <c r="B72" s="37"/>
      <c r="C72" s="37"/>
      <c r="D72" s="26"/>
      <c r="E72" s="41"/>
      <c r="F72" s="38"/>
      <c r="G72" s="52"/>
    </row>
    <row r="73" spans="1:7" ht="10.5" customHeight="1">
      <c r="A73" s="35"/>
      <c r="B73" s="37"/>
      <c r="C73" s="37"/>
      <c r="D73" s="77" t="s">
        <v>53</v>
      </c>
      <c r="E73" s="41"/>
      <c r="F73" s="38"/>
      <c r="G73" s="52"/>
    </row>
    <row r="74" spans="1:7" ht="10.5" customHeight="1">
      <c r="A74" s="35"/>
      <c r="B74" s="37" t="s">
        <v>40</v>
      </c>
      <c r="C74" s="70" t="str">
        <f>CONCATENATE(INDEX(Дополнит!F:L,MATCH(B$51:B$83,Дополнит!F:F,0),5),"х",INDEX(Дополнит!F:L,MATCH(B$51:B$83,Дополнит!F:F,0),6),"х",INDEX(Дополнит!F:L,MATCH(B$51:B$83,Дополнит!F:F,0),7))</f>
        <v>1040х450х1810</v>
      </c>
      <c r="D74" s="77" t="s">
        <v>116</v>
      </c>
      <c r="E74" s="44" t="str">
        <f>CONCATENATE(INDEX(Дополнит!F:I,MATCH($B$51:$B$83,Дополнит!F:F,0),4)," кг.")</f>
        <v>102,5 кг.</v>
      </c>
      <c r="F74" s="40" t="s">
        <v>20</v>
      </c>
      <c r="G74" s="52">
        <f>INDEX(Дополнит!F:I,MATCH($B$51:$B$83,Дополнит!F:F,0),2)</f>
        <v>16057.439999999999</v>
      </c>
    </row>
    <row r="75" spans="1:7" ht="10.5" customHeight="1">
      <c r="A75" s="35"/>
      <c r="B75" s="37"/>
      <c r="C75" s="37"/>
      <c r="D75" s="77" t="s">
        <v>56</v>
      </c>
      <c r="E75" s="44" t="str">
        <f>CONCATENATE(INDEX(Дополнит!F:I,MATCH(B74,Дополнит!F:F,0),3)," куб.м.")</f>
        <v>0,238 куб.м.</v>
      </c>
      <c r="F75" s="40"/>
      <c r="G75" s="52"/>
    </row>
    <row r="76" spans="1:7" ht="10.5" customHeight="1">
      <c r="A76" s="35"/>
      <c r="B76" s="37"/>
      <c r="C76" s="37"/>
      <c r="D76" s="77" t="s">
        <v>105</v>
      </c>
      <c r="E76" s="44"/>
      <c r="F76" s="40"/>
      <c r="G76" s="52"/>
    </row>
    <row r="77" spans="1:7" ht="10.5" customHeight="1">
      <c r="A77" s="35"/>
      <c r="B77" s="37"/>
      <c r="C77" s="37"/>
      <c r="D77" s="77" t="s">
        <v>54</v>
      </c>
      <c r="E77" s="44"/>
      <c r="F77" s="40"/>
      <c r="G77" s="52"/>
    </row>
    <row r="78" spans="1:7" ht="10.5" customHeight="1">
      <c r="A78" s="35"/>
      <c r="B78" s="37"/>
      <c r="C78" s="37"/>
      <c r="D78" s="77" t="s">
        <v>126</v>
      </c>
      <c r="E78" s="44"/>
      <c r="F78" s="40"/>
      <c r="G78" s="52"/>
    </row>
    <row r="79" spans="1:7" ht="10.5" customHeight="1">
      <c r="A79" s="35"/>
      <c r="B79" s="37"/>
      <c r="C79" s="37"/>
      <c r="D79" s="77"/>
      <c r="E79" s="44"/>
      <c r="F79" s="40"/>
      <c r="G79" s="52"/>
    </row>
    <row r="80" spans="1:7" ht="10.5" customHeight="1">
      <c r="A80" s="35"/>
      <c r="B80" s="37"/>
      <c r="C80" s="37"/>
      <c r="D80" s="77"/>
      <c r="E80" s="44"/>
      <c r="F80" s="40"/>
      <c r="G80" s="52"/>
    </row>
    <row r="81" spans="1:7" ht="10.5" customHeight="1">
      <c r="A81" s="35"/>
      <c r="B81" s="37"/>
      <c r="C81" s="37"/>
      <c r="D81" s="77"/>
      <c r="E81" s="44"/>
      <c r="F81" s="40"/>
      <c r="G81" s="52"/>
    </row>
    <row r="82" spans="1:7" ht="10.5" customHeight="1">
      <c r="A82" s="35"/>
      <c r="B82" s="37"/>
      <c r="C82" s="37"/>
      <c r="D82" s="77"/>
      <c r="E82" s="44"/>
      <c r="F82" s="40"/>
      <c r="G82" s="52"/>
    </row>
    <row r="83" spans="1:7" ht="10.5" customHeight="1">
      <c r="A83" s="87"/>
      <c r="B83" s="88"/>
      <c r="C83" s="88"/>
      <c r="D83" s="89"/>
      <c r="E83" s="90"/>
      <c r="F83" s="91"/>
      <c r="G83" s="92"/>
    </row>
    <row r="84" spans="1:7" s="47" customFormat="1" ht="9.75">
      <c r="A84" s="73" t="s">
        <v>127</v>
      </c>
      <c r="B84" s="74"/>
      <c r="C84" s="74"/>
      <c r="D84" s="74"/>
      <c r="E84" s="74"/>
      <c r="F84" s="74"/>
      <c r="G84" s="79"/>
    </row>
    <row r="85" spans="1:7" ht="9.75">
      <c r="A85" s="75"/>
      <c r="B85" s="55"/>
      <c r="C85" s="55"/>
      <c r="D85" s="55"/>
      <c r="E85" s="55"/>
      <c r="F85" s="55"/>
      <c r="G85" s="26"/>
    </row>
    <row r="86" spans="1:7" ht="10.5" thickBot="1">
      <c r="A86" s="56" t="str">
        <f>IF(Экспорт," ",IF(Дилер,Текст_для_доллара_1,Текст_для_рублей_1))</f>
        <v>Цены указаны со склада в Москве с учетом НДС.</v>
      </c>
      <c r="B86" s="57"/>
      <c r="C86" s="57"/>
      <c r="D86" s="57"/>
      <c r="E86" s="57"/>
      <c r="F86" s="57"/>
      <c r="G86" s="64" t="s">
        <v>57</v>
      </c>
    </row>
    <row r="87" ht="10.5" thickTop="1"/>
  </sheetData>
  <sheetProtection/>
  <printOptions horizontalCentered="1"/>
  <pageMargins left="0.2755905511811024" right="0.2755905511811024" top="0.2362204724409449" bottom="0.2362204724409449" header="0.2362204724409449" footer="0.2362204724409449"/>
  <pageSetup blackAndWhite="1" horizontalDpi="600" verticalDpi="600" orientation="portrait" paperSize="9" scale="8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/>
  <dimension ref="A1:X86"/>
  <sheetViews>
    <sheetView zoomScale="120" zoomScaleNormal="120" workbookViewId="0" topLeftCell="A1">
      <selection activeCell="H5" sqref="H5"/>
    </sheetView>
  </sheetViews>
  <sheetFormatPr defaultColWidth="9.59765625" defaultRowHeight="9.75"/>
  <cols>
    <col min="1" max="1" width="48.796875" style="26" customWidth="1"/>
    <col min="2" max="2" width="16.3984375" style="0" customWidth="1"/>
    <col min="3" max="3" width="15.796875" style="0" customWidth="1"/>
    <col min="4" max="4" width="7.3984375" style="0" customWidth="1"/>
    <col min="5" max="5" width="25.3984375" style="0" customWidth="1"/>
    <col min="6" max="6" width="8.3984375" style="0" customWidth="1"/>
    <col min="7" max="7" width="9.796875" style="36" customWidth="1"/>
    <col min="8" max="8" width="12.19921875" style="0" customWidth="1"/>
    <col min="9" max="9" width="16" style="50" customWidth="1"/>
    <col min="10" max="10" width="14" style="26" customWidth="1"/>
    <col min="11" max="16384" width="9.3984375" style="26" customWidth="1"/>
  </cols>
  <sheetData>
    <row r="1" spans="5:9" ht="9.75">
      <c r="E1" s="34"/>
      <c r="G1" s="50"/>
      <c r="H1" s="42"/>
      <c r="I1" s="26"/>
    </row>
    <row r="2" spans="1:8" s="27" customFormat="1" ht="19.5">
      <c r="A2"/>
      <c r="B2" s="1"/>
      <c r="C2" s="1"/>
      <c r="D2" s="66"/>
      <c r="E2" s="43"/>
      <c r="G2" s="51"/>
      <c r="H2" s="45"/>
    </row>
    <row r="3" spans="1:7" s="58" customFormat="1" ht="9.75">
      <c r="A3" s="121"/>
      <c r="D3" s="122"/>
      <c r="E3" s="123"/>
      <c r="F3" s="124"/>
      <c r="G3" s="124"/>
    </row>
    <row r="4" spans="1:7" s="58" customFormat="1" ht="9.75">
      <c r="A4" s="121"/>
      <c r="D4" s="122"/>
      <c r="E4" s="123"/>
      <c r="F4" s="124"/>
      <c r="G4" s="124"/>
    </row>
    <row r="5" spans="1:7" s="58" customFormat="1" ht="9.75">
      <c r="A5" s="121"/>
      <c r="D5" s="122"/>
      <c r="E5" s="123"/>
      <c r="F5" s="124"/>
      <c r="G5" s="124"/>
    </row>
    <row r="6" spans="1:7" s="58" customFormat="1" ht="9.75">
      <c r="A6" s="121"/>
      <c r="D6" s="122"/>
      <c r="E6" s="123"/>
      <c r="F6" s="124"/>
      <c r="G6" s="124"/>
    </row>
    <row r="7" spans="1:7" s="58" customFormat="1" ht="9.75">
      <c r="A7" s="121"/>
      <c r="D7" s="122"/>
      <c r="E7" s="123"/>
      <c r="F7" s="124"/>
      <c r="G7" s="124"/>
    </row>
    <row r="8" spans="1:7" s="58" customFormat="1" ht="9.75">
      <c r="A8" s="121"/>
      <c r="D8" s="122"/>
      <c r="E8" s="123"/>
      <c r="F8" s="124"/>
      <c r="G8" s="124"/>
    </row>
    <row r="9" spans="1:7" s="58" customFormat="1" ht="9.75">
      <c r="A9" s="121"/>
      <c r="D9" s="122"/>
      <c r="E9" s="123"/>
      <c r="F9" s="124"/>
      <c r="G9" s="124"/>
    </row>
    <row r="10" spans="1:7" s="59" customFormat="1" ht="12">
      <c r="A10" s="130"/>
      <c r="D10" s="123"/>
      <c r="E10" s="131"/>
      <c r="F10" s="124"/>
      <c r="G10" s="124"/>
    </row>
    <row r="11" spans="1:7" s="59" customFormat="1" ht="12">
      <c r="A11" s="132"/>
      <c r="D11" s="123"/>
      <c r="E11" s="124"/>
      <c r="F11" s="124"/>
      <c r="G11" s="124"/>
    </row>
    <row r="12" spans="1:9" ht="12.75" thickBot="1">
      <c r="A12" s="132"/>
      <c r="B12" s="26"/>
      <c r="C12" s="26"/>
      <c r="D12" s="123"/>
      <c r="E12" s="133"/>
      <c r="F12" s="133"/>
      <c r="G12" s="133"/>
      <c r="H12" s="26"/>
      <c r="I12" s="26"/>
    </row>
    <row r="13" spans="1:9" ht="23.25" customHeight="1" thickBot="1" thickTop="1">
      <c r="A13" s="125" t="str">
        <f>IF(Курс=1,CONCATENATE(Текст_для_доллара,Дата_для_доллара),CONCATENATE(Текст_для_даты,Дата_прайса))</f>
        <v>Цены даны на 07.06.2012</v>
      </c>
      <c r="B13" s="126" t="s">
        <v>16</v>
      </c>
      <c r="C13" s="126" t="s">
        <v>25</v>
      </c>
      <c r="D13" s="126" t="s">
        <v>30</v>
      </c>
      <c r="E13" s="127" t="s">
        <v>17</v>
      </c>
      <c r="F13" s="128" t="s">
        <v>31</v>
      </c>
      <c r="G13" s="128" t="s">
        <v>32</v>
      </c>
      <c r="H13" s="39" t="s">
        <v>19</v>
      </c>
      <c r="I13" s="46" t="s">
        <v>128</v>
      </c>
    </row>
    <row r="14" spans="1:9" ht="13.5" thickBot="1" thickTop="1">
      <c r="A14" s="48"/>
      <c r="B14" s="49"/>
      <c r="C14" s="49"/>
      <c r="D14" s="49"/>
      <c r="E14" s="54" t="s">
        <v>58</v>
      </c>
      <c r="F14" s="49"/>
      <c r="G14" s="49"/>
      <c r="H14" s="49"/>
      <c r="I14" s="53"/>
    </row>
    <row r="15" spans="1:24" s="47" customFormat="1" ht="10.5" customHeight="1">
      <c r="A15" s="35"/>
      <c r="B15" s="37"/>
      <c r="C15" s="70"/>
      <c r="D15" s="37"/>
      <c r="E15" s="71"/>
      <c r="F15" s="44"/>
      <c r="G15" s="44"/>
      <c r="H15" s="40"/>
      <c r="I15" s="52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9" ht="10.5" customHeight="1">
      <c r="A16" s="35"/>
      <c r="B16" s="37"/>
      <c r="C16" s="37"/>
      <c r="D16" s="37"/>
      <c r="E16" s="71"/>
      <c r="F16" s="41"/>
      <c r="G16" s="41"/>
      <c r="H16" s="38"/>
      <c r="I16" s="52"/>
    </row>
    <row r="17" spans="1:9" ht="10.5" customHeight="1">
      <c r="A17" s="35"/>
      <c r="B17" s="37"/>
      <c r="C17" s="70"/>
      <c r="D17" s="37"/>
      <c r="E17" s="71"/>
      <c r="F17" s="44"/>
      <c r="G17" s="44"/>
      <c r="H17" s="40"/>
      <c r="I17" s="52"/>
    </row>
    <row r="18" spans="1:9" ht="10.5" customHeight="1">
      <c r="A18" s="35"/>
      <c r="B18" s="37"/>
      <c r="C18" s="70"/>
      <c r="D18" s="37"/>
      <c r="E18" s="71"/>
      <c r="F18" s="44"/>
      <c r="G18" s="44"/>
      <c r="H18" s="40"/>
      <c r="I18" s="52"/>
    </row>
    <row r="19" spans="1:9" ht="10.5" customHeight="1">
      <c r="A19" s="35"/>
      <c r="B19" s="37" t="s">
        <v>22</v>
      </c>
      <c r="C19" s="70" t="str">
        <f>CONCATENATE(INDEX(Дополнит!F:L,MATCH(B:B,Дополнит!F:F,0),5),"х",INDEX(Дополнит!F:L,MATCH(B:B,Дополнит!F:F,0),6),"х",INDEX(Дополнит!F:L,MATCH(B:B,Дополнит!F:F,0),7))</f>
        <v>2000х880х750</v>
      </c>
      <c r="D19" s="37">
        <v>1</v>
      </c>
      <c r="E19" s="71" t="s">
        <v>59</v>
      </c>
      <c r="F19" s="118">
        <f>D19*INDEX(Дополнит!F:I,MATCH(B:B,Дополнит!F:F,0),4)</f>
        <v>34.9</v>
      </c>
      <c r="G19" s="44">
        <f>D19*INDEX(Дополнит!F:I,MATCH(B:B,Дополнит!F:F,0),3)</f>
        <v>0.115</v>
      </c>
      <c r="H19" s="40" t="s">
        <v>20</v>
      </c>
      <c r="I19" s="52">
        <f>INDEX(Дополнит!F:I,MATCH($B:$B,Дополнит!F:F,0),2)</f>
        <v>25176.48</v>
      </c>
    </row>
    <row r="20" spans="1:9" ht="10.5" customHeight="1">
      <c r="A20" s="35"/>
      <c r="B20" s="37" t="s">
        <v>36</v>
      </c>
      <c r="C20" s="70" t="str">
        <f>CONCATENATE(INDEX(Дополнит!F:L,MATCH(B:B,Дополнит!F:F,0),5),"х",INDEX(Дополнит!F:L,MATCH(B:B,Дополнит!F:F,0),6),"х",INDEX(Дополнит!F:L,MATCH(B:B,Дополнит!F:F,0),7))</f>
        <v>1800х400х18</v>
      </c>
      <c r="D20" s="37">
        <v>1</v>
      </c>
      <c r="E20" s="71" t="s">
        <v>61</v>
      </c>
      <c r="F20" s="118">
        <f>D20*INDEX(Дополнит!F:I,MATCH(B:B,Дополнит!F:F,0),4)</f>
        <v>9.5</v>
      </c>
      <c r="G20" s="44">
        <f>D20*INDEX(Дополнит!F:I,MATCH(B:B,Дополнит!F:F,0),3)</f>
        <v>0.024</v>
      </c>
      <c r="H20" s="40" t="s">
        <v>20</v>
      </c>
      <c r="I20" s="52">
        <f>INDEX(Дополнит!F:I,MATCH($B:$B,Дополнит!F:F,0),2)</f>
        <v>4454.5</v>
      </c>
    </row>
    <row r="21" spans="1:24" s="47" customFormat="1" ht="10.5" customHeight="1">
      <c r="A21" s="35"/>
      <c r="B21" s="37" t="s">
        <v>88</v>
      </c>
      <c r="C21" s="70" t="str">
        <f>CONCATENATE(INDEX(Дополнит!F:L,MATCH(B:B,Дополнит!F:F,0),5),"х",INDEX(Дополнит!F:L,MATCH(B:B,Дополнит!F:F,0),6),"х",INDEX(Дополнит!F:L,MATCH(B:B,Дополнит!F:F,0),7))</f>
        <v>1090х554х637</v>
      </c>
      <c r="D21" s="37">
        <v>1</v>
      </c>
      <c r="E21" s="71" t="s">
        <v>47</v>
      </c>
      <c r="F21" s="118">
        <f>D21*INDEX(Дополнит!F:I,MATCH(B:B,Дополнит!F:F,0),4)</f>
        <v>63.1</v>
      </c>
      <c r="G21" s="44">
        <f>D21*INDEX(Дополнит!F:I,MATCH(B:B,Дополнит!F:F,0),3)</f>
        <v>0.444</v>
      </c>
      <c r="H21" s="40" t="s">
        <v>20</v>
      </c>
      <c r="I21" s="52">
        <f>INDEX(Дополнит!F:I,MATCH($B:$B,Дополнит!F:F,0),2)</f>
        <v>11982.9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</row>
    <row r="22" spans="1:24" s="47" customFormat="1" ht="10.5" customHeight="1">
      <c r="A22" s="35"/>
      <c r="B22" s="37" t="s">
        <v>109</v>
      </c>
      <c r="C22" s="70" t="str">
        <f>CONCATENATE(INDEX(Дополнит!F:L,MATCH(B:B,Дополнит!F:F,0),5),"х",INDEX(Дополнит!F:L,MATCH(B:B,Дополнит!F:F,0),6),"х",INDEX(Дополнит!F:L,MATCH(B:B,Дополнит!F:F,0),7))</f>
        <v>2000х450х1810</v>
      </c>
      <c r="D22" s="37">
        <v>1</v>
      </c>
      <c r="E22" s="71" t="s">
        <v>33</v>
      </c>
      <c r="F22" s="118">
        <f>D22*INDEX(Дополнит!F:I,MATCH(B:B,Дополнит!F:F,0),4)</f>
        <v>177.9</v>
      </c>
      <c r="G22" s="44">
        <f>D22*INDEX(Дополнит!F:I,MATCH(B:B,Дополнит!F:F,0),3)</f>
        <v>0.40800000000000003</v>
      </c>
      <c r="H22" s="40" t="s">
        <v>20</v>
      </c>
      <c r="I22" s="52">
        <f>INDEX(Дополнит!F:I,MATCH($B:$B,Дополнит!F:F,0),2)</f>
        <v>25535.199999999997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9" ht="10.5" customHeight="1">
      <c r="A23" s="35"/>
      <c r="B23" s="37"/>
      <c r="C23" s="37"/>
      <c r="D23" s="37"/>
      <c r="E23" s="71"/>
      <c r="F23" s="41"/>
      <c r="G23" s="41"/>
      <c r="H23" s="38"/>
      <c r="I23" s="52"/>
    </row>
    <row r="24" spans="1:9" ht="10.5" customHeight="1">
      <c r="A24" s="35"/>
      <c r="B24" s="37"/>
      <c r="C24" s="70"/>
      <c r="D24" s="37"/>
      <c r="E24" s="72" t="s">
        <v>62</v>
      </c>
      <c r="F24" s="81">
        <f>SUM(F19:F22)</f>
        <v>285.4</v>
      </c>
      <c r="G24" s="81">
        <f>SUM(G19:G22)</f>
        <v>0.991</v>
      </c>
      <c r="H24" s="82"/>
      <c r="I24" s="52">
        <f>SUM(I19:I22)</f>
        <v>67149.07999999999</v>
      </c>
    </row>
    <row r="25" spans="1:9" ht="10.5" customHeight="1">
      <c r="A25" s="35"/>
      <c r="B25" s="37"/>
      <c r="C25" s="70"/>
      <c r="D25" s="37"/>
      <c r="E25" s="71"/>
      <c r="F25" s="44"/>
      <c r="G25" s="44"/>
      <c r="H25" s="40"/>
      <c r="I25" s="52"/>
    </row>
    <row r="26" spans="1:9" ht="10.5" customHeight="1">
      <c r="A26" s="35"/>
      <c r="B26" s="37"/>
      <c r="C26" s="70"/>
      <c r="D26" s="37"/>
      <c r="E26" s="71"/>
      <c r="F26" s="44"/>
      <c r="G26" s="44"/>
      <c r="H26" s="40"/>
      <c r="I26" s="52"/>
    </row>
    <row r="27" spans="1:9" ht="10.5" customHeight="1">
      <c r="A27" s="35"/>
      <c r="B27" s="37"/>
      <c r="C27" s="70"/>
      <c r="D27" s="37"/>
      <c r="E27" s="71"/>
      <c r="F27" s="44"/>
      <c r="G27" s="44"/>
      <c r="H27" s="40"/>
      <c r="I27" s="52"/>
    </row>
    <row r="28" spans="1:9" ht="10.5" customHeight="1">
      <c r="A28" s="35"/>
      <c r="B28" s="37"/>
      <c r="C28" s="70"/>
      <c r="D28" s="37"/>
      <c r="E28" s="71"/>
      <c r="F28" s="44"/>
      <c r="G28" s="44"/>
      <c r="H28" s="40"/>
      <c r="I28" s="52"/>
    </row>
    <row r="29" spans="1:9" ht="10.5" customHeight="1">
      <c r="A29" s="35"/>
      <c r="B29" s="37"/>
      <c r="C29" s="70"/>
      <c r="D29" s="37"/>
      <c r="E29" s="71"/>
      <c r="F29" s="44"/>
      <c r="G29" s="44"/>
      <c r="H29" s="40"/>
      <c r="I29" s="52"/>
    </row>
    <row r="30" spans="1:24" s="47" customFormat="1" ht="10.5" customHeight="1">
      <c r="A30" s="83" t="s">
        <v>64</v>
      </c>
      <c r="B30" s="37"/>
      <c r="C30" s="70"/>
      <c r="D30" s="37"/>
      <c r="E30" s="71"/>
      <c r="F30" s="44"/>
      <c r="G30" s="44"/>
      <c r="H30" s="40"/>
      <c r="I30" s="52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</row>
    <row r="31" spans="1:9" ht="10.5" customHeight="1" thickBot="1">
      <c r="A31" s="35"/>
      <c r="B31" s="37"/>
      <c r="C31" s="70"/>
      <c r="D31" s="37"/>
      <c r="E31" s="71"/>
      <c r="F31" s="44"/>
      <c r="G31" s="44"/>
      <c r="H31" s="40"/>
      <c r="I31" s="52"/>
    </row>
    <row r="32" spans="1:9" ht="13.5" thickBot="1" thickTop="1">
      <c r="A32" s="48"/>
      <c r="B32" s="49"/>
      <c r="C32" s="49"/>
      <c r="D32" s="49"/>
      <c r="E32" s="54" t="s">
        <v>63</v>
      </c>
      <c r="F32" s="49"/>
      <c r="G32" s="49"/>
      <c r="H32" s="49"/>
      <c r="I32" s="53"/>
    </row>
    <row r="33" spans="1:24" s="47" customFormat="1" ht="10.5" customHeight="1">
      <c r="A33" s="35"/>
      <c r="B33" s="37"/>
      <c r="C33" s="70"/>
      <c r="D33" s="37"/>
      <c r="E33" s="71"/>
      <c r="F33" s="44"/>
      <c r="G33" s="44"/>
      <c r="H33" s="40"/>
      <c r="I33" s="52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</row>
    <row r="34" spans="1:9" ht="10.5" customHeight="1">
      <c r="A34" s="35"/>
      <c r="B34" s="37"/>
      <c r="C34" s="37"/>
      <c r="D34" s="37"/>
      <c r="E34" s="71"/>
      <c r="F34" s="41"/>
      <c r="G34" s="41"/>
      <c r="H34" s="38"/>
      <c r="I34" s="52"/>
    </row>
    <row r="35" spans="1:9" ht="10.5" customHeight="1">
      <c r="A35" s="35"/>
      <c r="B35" s="37" t="s">
        <v>22</v>
      </c>
      <c r="C35" s="70" t="str">
        <f>CONCATENATE(INDEX(Дополнит!F:L,MATCH(B:B,Дополнит!F:F,0),5),"х",INDEX(Дополнит!F:L,MATCH(B:B,Дополнит!F:F,0),6),"х",INDEX(Дополнит!F:L,MATCH(B:B,Дополнит!F:F,0),7))</f>
        <v>2000х880х750</v>
      </c>
      <c r="D35" s="37">
        <v>1</v>
      </c>
      <c r="E35" s="71" t="s">
        <v>59</v>
      </c>
      <c r="F35" s="118">
        <f>D35*INDEX(Дополнит!F:I,MATCH(B:B,Дополнит!F:F,0),4)</f>
        <v>34.9</v>
      </c>
      <c r="G35" s="44">
        <f>D35*INDEX(Дополнит!F:I,MATCH(B:B,Дополнит!F:F,0),3)</f>
        <v>0.115</v>
      </c>
      <c r="H35" s="40" t="s">
        <v>20</v>
      </c>
      <c r="I35" s="52">
        <f>INDEX(Дополнит!F:I,MATCH($B:$B,Дополнит!F:F,0),2)</f>
        <v>25176.48</v>
      </c>
    </row>
    <row r="36" spans="1:9" ht="10.5" customHeight="1">
      <c r="A36" s="35"/>
      <c r="B36" s="37" t="s">
        <v>36</v>
      </c>
      <c r="C36" s="70" t="str">
        <f>CONCATENATE(INDEX(Дополнит!F:L,MATCH(B:B,Дополнит!F:F,0),5),"х",INDEX(Дополнит!F:L,MATCH(B:B,Дополнит!F:F,0),6),"х",INDEX(Дополнит!F:L,MATCH(B:B,Дополнит!F:F,0),7))</f>
        <v>1800х400х18</v>
      </c>
      <c r="D36" s="37">
        <v>1</v>
      </c>
      <c r="E36" s="71" t="s">
        <v>61</v>
      </c>
      <c r="F36" s="118">
        <f>D36*INDEX(Дополнит!F:I,MATCH(B:B,Дополнит!F:F,0),4)</f>
        <v>9.5</v>
      </c>
      <c r="G36" s="44">
        <f>D36*INDEX(Дополнит!F:I,MATCH(B:B,Дополнит!F:F,0),3)</f>
        <v>0.024</v>
      </c>
      <c r="H36" s="40" t="s">
        <v>20</v>
      </c>
      <c r="I36" s="52">
        <f>INDEX(Дополнит!F:I,MATCH($B:$B,Дополнит!F:F,0),2)</f>
        <v>4454.5</v>
      </c>
    </row>
    <row r="37" spans="1:9" ht="10.5" customHeight="1">
      <c r="A37" s="35"/>
      <c r="B37" s="37" t="s">
        <v>86</v>
      </c>
      <c r="C37" s="70" t="str">
        <f>CONCATENATE(INDEX(Дополнит!F:L,MATCH(B:B,Дополнит!F:F,0),5),"х",INDEX(Дополнит!F:L,MATCH(B:B,Дополнит!F:F,0),6),"х",INDEX(Дополнит!F:L,MATCH(B:B,Дополнит!F:F,0),7))</f>
        <v>755х702х18</v>
      </c>
      <c r="D37" s="37">
        <v>1</v>
      </c>
      <c r="E37" s="71" t="s">
        <v>65</v>
      </c>
      <c r="F37" s="118">
        <f>D37*INDEX(Дополнит!F:I,MATCH(B:B,Дополнит!F:F,0),4)</f>
        <v>12.8</v>
      </c>
      <c r="G37" s="44">
        <f>D37*INDEX(Дополнит!F:I,MATCH(B:B,Дополнит!F:F,0),3)</f>
        <v>0.03</v>
      </c>
      <c r="H37" s="40" t="s">
        <v>20</v>
      </c>
      <c r="I37" s="52">
        <f>INDEX(Дополнит!F:I,MATCH($B:$B,Дополнит!F:F,0),2)</f>
        <v>2475.64</v>
      </c>
    </row>
    <row r="38" spans="1:9" ht="10.5" customHeight="1">
      <c r="A38" s="35"/>
      <c r="B38" s="37"/>
      <c r="C38" s="70"/>
      <c r="D38" s="37"/>
      <c r="E38" s="71" t="s">
        <v>66</v>
      </c>
      <c r="F38" s="44"/>
      <c r="G38" s="44"/>
      <c r="H38" s="40"/>
      <c r="I38" s="52"/>
    </row>
    <row r="39" spans="1:24" s="47" customFormat="1" ht="10.5" customHeight="1">
      <c r="A39" s="35"/>
      <c r="B39" s="37" t="s">
        <v>35</v>
      </c>
      <c r="C39" s="70" t="str">
        <f>CONCATENATE(INDEX(Дополнит!F:L,MATCH(B:B,Дополнит!F:F,0),5),"х",INDEX(Дополнит!F:L,MATCH(B:B,Дополнит!F:F,0),6),"х",INDEX(Дополнит!F:L,MATCH(B:B,Дополнит!F:F,0),7))</f>
        <v>1000х750х750</v>
      </c>
      <c r="D39" s="37">
        <v>1</v>
      </c>
      <c r="E39" s="71" t="s">
        <v>45</v>
      </c>
      <c r="F39" s="118">
        <f>D39*INDEX(Дополнит!F:I,MATCH(B:B,Дополнит!F:F,0),4)</f>
        <v>16.4</v>
      </c>
      <c r="G39" s="44">
        <f>D39*INDEX(Дополнит!F:I,MATCH(B:B,Дополнит!F:F,0),3)</f>
        <v>0.058</v>
      </c>
      <c r="H39" s="40" t="s">
        <v>20</v>
      </c>
      <c r="I39" s="52">
        <f>INDEX(Дополнит!F:I,MATCH($B:$B,Дополнит!F:F,0),2)</f>
        <v>9539.119999999999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</row>
    <row r="40" spans="1:24" s="47" customFormat="1" ht="10.5" customHeight="1">
      <c r="A40" s="35"/>
      <c r="B40" s="37" t="s">
        <v>108</v>
      </c>
      <c r="C40" s="70" t="str">
        <f>CONCATENATE(INDEX(Дополнит!F:L,MATCH(B:B,Дополнит!F:F,0),5),"х",INDEX(Дополнит!F:L,MATCH(B:B,Дополнит!F:F,0),6),"х",INDEX(Дополнит!F:L,MATCH(B:B,Дополнит!F:F,0),7))</f>
        <v>1500х450х1810</v>
      </c>
      <c r="D40" s="37">
        <v>1</v>
      </c>
      <c r="E40" s="71" t="s">
        <v>33</v>
      </c>
      <c r="F40" s="118">
        <f>D40*INDEX(Дополнит!F:I,MATCH(B:B,Дополнит!F:F,0),4)</f>
        <v>150.5</v>
      </c>
      <c r="G40" s="44">
        <f>D40*INDEX(Дополнит!F:I,MATCH(B:B,Дополнит!F:F,0),3)</f>
        <v>0.35300000000000004</v>
      </c>
      <c r="H40" s="40" t="s">
        <v>20</v>
      </c>
      <c r="I40" s="52">
        <f>INDEX(Дополнит!F:I,MATCH($B:$B,Дополнит!F:F,0),2)</f>
        <v>22681.959999999995</v>
      </c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</row>
    <row r="41" spans="1:9" ht="10.5" customHeight="1">
      <c r="A41" s="35"/>
      <c r="B41" s="37"/>
      <c r="C41" s="70"/>
      <c r="D41" s="37"/>
      <c r="E41" s="71"/>
      <c r="F41" s="44"/>
      <c r="G41" s="44"/>
      <c r="H41" s="40"/>
      <c r="I41" s="52"/>
    </row>
    <row r="42" spans="1:9" ht="10.5" customHeight="1">
      <c r="A42" s="35"/>
      <c r="B42" s="37"/>
      <c r="C42" s="37"/>
      <c r="D42" s="37"/>
      <c r="E42" s="72" t="s">
        <v>62</v>
      </c>
      <c r="F42" s="81">
        <f>SUM(F35:F40)</f>
        <v>224.1</v>
      </c>
      <c r="G42" s="81">
        <f>SUM(G35:G40)</f>
        <v>0.5800000000000001</v>
      </c>
      <c r="H42" s="82"/>
      <c r="I42" s="84">
        <f>SUM(I35:I40)</f>
        <v>64327.7</v>
      </c>
    </row>
    <row r="43" spans="1:9" ht="10.5" customHeight="1">
      <c r="A43" s="35"/>
      <c r="B43" s="37"/>
      <c r="C43" s="70"/>
      <c r="D43" s="37"/>
      <c r="E43" s="71"/>
      <c r="F43" s="44"/>
      <c r="G43" s="44"/>
      <c r="H43" s="40"/>
      <c r="I43" s="52"/>
    </row>
    <row r="44" spans="1:9" ht="10.5" customHeight="1">
      <c r="A44" s="35"/>
      <c r="B44" s="37"/>
      <c r="C44" s="70"/>
      <c r="D44" s="37"/>
      <c r="E44" s="71"/>
      <c r="F44" s="44"/>
      <c r="G44" s="44"/>
      <c r="H44" s="40"/>
      <c r="I44" s="52"/>
    </row>
    <row r="45" spans="1:9" ht="10.5" customHeight="1">
      <c r="A45" s="35"/>
      <c r="B45" s="37"/>
      <c r="C45" s="70"/>
      <c r="D45" s="37"/>
      <c r="E45" s="71"/>
      <c r="F45" s="44"/>
      <c r="G45" s="44"/>
      <c r="H45" s="40"/>
      <c r="I45" s="52"/>
    </row>
    <row r="46" spans="1:24" s="47" customFormat="1" ht="10.5" customHeight="1">
      <c r="A46" s="83" t="s">
        <v>171</v>
      </c>
      <c r="B46" s="37"/>
      <c r="C46" s="70"/>
      <c r="D46" s="37"/>
      <c r="E46" s="71"/>
      <c r="F46" s="44"/>
      <c r="G46" s="44"/>
      <c r="H46" s="40"/>
      <c r="I46" s="52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</row>
    <row r="47" spans="1:24" s="47" customFormat="1" ht="10.5" customHeight="1" thickBot="1">
      <c r="A47" s="35"/>
      <c r="B47" s="37"/>
      <c r="C47" s="70"/>
      <c r="D47" s="37"/>
      <c r="E47" s="72"/>
      <c r="F47" s="44"/>
      <c r="G47" s="44"/>
      <c r="H47" s="40"/>
      <c r="I47" s="52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</row>
    <row r="48" spans="1:9" ht="13.5" thickBot="1" thickTop="1">
      <c r="A48" s="48"/>
      <c r="B48" s="49"/>
      <c r="C48" s="49"/>
      <c r="D48" s="49"/>
      <c r="E48" s="54" t="s">
        <v>67</v>
      </c>
      <c r="F48" s="49"/>
      <c r="G48" s="49"/>
      <c r="H48" s="49"/>
      <c r="I48" s="53"/>
    </row>
    <row r="49" spans="1:24" s="47" customFormat="1" ht="10.5" customHeight="1">
      <c r="A49" s="35"/>
      <c r="B49" s="37"/>
      <c r="C49" s="70"/>
      <c r="D49" s="37"/>
      <c r="E49" s="71"/>
      <c r="F49" s="44"/>
      <c r="G49" s="44"/>
      <c r="H49" s="40"/>
      <c r="I49" s="52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</row>
    <row r="50" spans="1:9" ht="10.5" customHeight="1">
      <c r="A50" s="35"/>
      <c r="B50" s="37"/>
      <c r="C50" s="37"/>
      <c r="D50" s="37"/>
      <c r="E50" s="71"/>
      <c r="F50" s="41"/>
      <c r="G50" s="41"/>
      <c r="H50" s="38"/>
      <c r="I50" s="52"/>
    </row>
    <row r="51" spans="1:9" ht="10.5" customHeight="1">
      <c r="A51" s="35"/>
      <c r="B51" s="37" t="s">
        <v>23</v>
      </c>
      <c r="C51" s="70" t="str">
        <f>CONCATENATE(INDEX(Дополнит!F:L,MATCH(B:B,Дополнит!F:F,0),5),"х",INDEX(Дополнит!F:L,MATCH(B:B,Дополнит!F:F,0),6),"х",INDEX(Дополнит!F:L,MATCH(B:B,Дополнит!F:F,0),7))</f>
        <v>1800х880х750</v>
      </c>
      <c r="D51" s="37">
        <v>1</v>
      </c>
      <c r="E51" s="71" t="s">
        <v>68</v>
      </c>
      <c r="F51" s="118">
        <f>D51*INDEX(Дополнит!F:I,MATCH(B:B,Дополнит!F:F,0),4)</f>
        <v>32.4</v>
      </c>
      <c r="G51" s="44">
        <f>D51*INDEX(Дополнит!F:I,MATCH(B:B,Дополнит!F:F,0),3)</f>
        <v>0.109</v>
      </c>
      <c r="H51" s="40" t="s">
        <v>20</v>
      </c>
      <c r="I51" s="52">
        <f>INDEX(Дополнит!F:I,MATCH($B:$B,Дополнит!F:F,0),2)</f>
        <v>23772.28</v>
      </c>
    </row>
    <row r="52" spans="1:9" ht="10.5" customHeight="1">
      <c r="A52" s="35"/>
      <c r="B52" s="37"/>
      <c r="C52" s="70"/>
      <c r="D52" s="37"/>
      <c r="E52" s="71"/>
      <c r="F52" s="44"/>
      <c r="G52" s="44"/>
      <c r="H52" s="40"/>
      <c r="I52" s="52"/>
    </row>
    <row r="53" spans="1:9" ht="10.5" customHeight="1">
      <c r="A53" s="35"/>
      <c r="B53" s="37" t="s">
        <v>73</v>
      </c>
      <c r="C53" s="70" t="str">
        <f>CONCATENATE(INDEX(Дополнит!F:L,MATCH(B:B,Дополнит!F:F,0),5),"х",INDEX(Дополнит!F:L,MATCH(B:B,Дополнит!F:F,0),6),"х",INDEX(Дополнит!F:L,MATCH(B:B,Дополнит!F:F,0),7))</f>
        <v>490х554х637</v>
      </c>
      <c r="D53" s="37">
        <v>1</v>
      </c>
      <c r="E53" s="71" t="s">
        <v>69</v>
      </c>
      <c r="F53" s="118">
        <f>D53*INDEX(Дополнит!F:I,MATCH(B:B,Дополнит!F:F,0),4)</f>
        <v>39.2</v>
      </c>
      <c r="G53" s="44">
        <f>D53*INDEX(Дополнит!F:I,MATCH(B:B,Дополнит!F:F,0),3)</f>
        <v>0.211</v>
      </c>
      <c r="H53" s="40" t="s">
        <v>20</v>
      </c>
      <c r="I53" s="52">
        <f>INDEX(Дополнит!F:I,MATCH($B:$B,Дополнит!F:F,0),2)</f>
        <v>9317.279999999999</v>
      </c>
    </row>
    <row r="54" spans="1:9" ht="10.5" customHeight="1">
      <c r="A54" s="35"/>
      <c r="B54" s="37"/>
      <c r="C54" s="70"/>
      <c r="D54" s="37"/>
      <c r="E54" s="71" t="s">
        <v>70</v>
      </c>
      <c r="F54" s="44"/>
      <c r="G54" s="44"/>
      <c r="H54" s="40"/>
      <c r="I54" s="52"/>
    </row>
    <row r="55" spans="1:24" s="47" customFormat="1" ht="10.5" customHeight="1">
      <c r="A55" s="35"/>
      <c r="B55" s="37"/>
      <c r="C55" s="70"/>
      <c r="D55" s="37"/>
      <c r="E55" s="71"/>
      <c r="F55" s="44"/>
      <c r="G55" s="44"/>
      <c r="H55" s="40"/>
      <c r="I55" s="52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</row>
    <row r="56" spans="1:24" s="47" customFormat="1" ht="10.5" customHeight="1">
      <c r="A56" s="35"/>
      <c r="B56" s="120" t="s">
        <v>39</v>
      </c>
      <c r="C56" s="70" t="str">
        <f>CONCATENATE(INDEX(Дополнит!F:L,MATCH(B:B,Дополнит!F:F,0),5),"х",INDEX(Дополнит!F:L,MATCH(B:B,Дополнит!F:F,0),6),"х",INDEX(Дополнит!F:L,MATCH(B:B,Дополнит!F:F,0),7))</f>
        <v>1000х750х750</v>
      </c>
      <c r="D56" s="37">
        <v>1</v>
      </c>
      <c r="E56" s="71" t="s">
        <v>44</v>
      </c>
      <c r="F56" s="118">
        <f>D56*INDEX(Дополнит!F:I,MATCH(B:B,Дополнит!F:F,0),4)</f>
        <v>20.8</v>
      </c>
      <c r="G56" s="44">
        <f>D56*INDEX(Дополнит!F:I,MATCH(B:B,Дополнит!F:F,0),3)</f>
        <v>0.07800000000000001</v>
      </c>
      <c r="H56" s="40" t="s">
        <v>20</v>
      </c>
      <c r="I56" s="52">
        <f>INDEX(Дополнит!F:I,MATCH($B:$B,Дополнит!F:F,0),2)</f>
        <v>19315.42</v>
      </c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</row>
    <row r="57" spans="1:9" ht="10.5" customHeight="1">
      <c r="A57" s="35"/>
      <c r="B57" s="37"/>
      <c r="C57" s="70"/>
      <c r="D57" s="37"/>
      <c r="E57" s="71"/>
      <c r="F57" s="44"/>
      <c r="G57" s="44"/>
      <c r="H57" s="40"/>
      <c r="I57" s="52"/>
    </row>
    <row r="58" spans="1:9" ht="10.5" customHeight="1">
      <c r="A58" s="35"/>
      <c r="B58" s="37" t="s">
        <v>108</v>
      </c>
      <c r="C58" s="70" t="str">
        <f>CONCATENATE(INDEX(Дополнит!F:L,MATCH(B:B,Дополнит!F:F,0),5),"х",INDEX(Дополнит!F:L,MATCH(B:B,Дополнит!F:F,0),6),"х",INDEX(Дополнит!F:L,MATCH(B:B,Дополнит!F:F,0),7))</f>
        <v>1500х450х1810</v>
      </c>
      <c r="D58" s="37">
        <v>1</v>
      </c>
      <c r="E58" s="71" t="s">
        <v>33</v>
      </c>
      <c r="F58" s="118">
        <f>D58*INDEX(Дополнит!F:I,MATCH(B:B,Дополнит!F:F,0),4)</f>
        <v>150.5</v>
      </c>
      <c r="G58" s="44">
        <f>D58*INDEX(Дополнит!F:I,MATCH(B:B,Дополнит!F:F,0),3)</f>
        <v>0.35300000000000004</v>
      </c>
      <c r="H58" s="40" t="s">
        <v>20</v>
      </c>
      <c r="I58" s="52">
        <f>INDEX(Дополнит!F:I,MATCH($B:$B,Дополнит!F:F,0),2)</f>
        <v>22681.959999999995</v>
      </c>
    </row>
    <row r="59" spans="1:9" ht="10.5" customHeight="1">
      <c r="A59" s="35"/>
      <c r="B59" s="37"/>
      <c r="C59" s="70"/>
      <c r="D59" s="37"/>
      <c r="E59" s="71"/>
      <c r="F59" s="44"/>
      <c r="G59" s="44"/>
      <c r="H59" s="40"/>
      <c r="I59" s="52"/>
    </row>
    <row r="60" spans="1:9" ht="10.5" customHeight="1">
      <c r="A60" s="35"/>
      <c r="B60" s="37"/>
      <c r="C60" s="70"/>
      <c r="D60" s="37"/>
      <c r="E60" s="72" t="s">
        <v>62</v>
      </c>
      <c r="F60" s="81">
        <f>SUM(F51:F58)</f>
        <v>242.89999999999998</v>
      </c>
      <c r="G60" s="81">
        <f>SUM(G51:G58)</f>
        <v>0.7510000000000001</v>
      </c>
      <c r="H60" s="82"/>
      <c r="I60" s="84">
        <f>SUM(I51:I58)</f>
        <v>75086.93999999999</v>
      </c>
    </row>
    <row r="61" spans="1:9" ht="10.5" customHeight="1">
      <c r="A61" s="35"/>
      <c r="B61" s="37"/>
      <c r="C61" s="70"/>
      <c r="D61" s="37"/>
      <c r="E61" s="71"/>
      <c r="F61" s="44"/>
      <c r="G61" s="44"/>
      <c r="H61" s="40"/>
      <c r="I61" s="52"/>
    </row>
    <row r="62" spans="1:9" ht="10.5" customHeight="1">
      <c r="A62" s="35"/>
      <c r="B62" s="37"/>
      <c r="C62" s="70"/>
      <c r="D62" s="37"/>
      <c r="E62" s="71"/>
      <c r="F62" s="44"/>
      <c r="G62" s="44"/>
      <c r="H62" s="40"/>
      <c r="I62" s="52"/>
    </row>
    <row r="63" spans="1:9" ht="10.5" customHeight="1">
      <c r="A63" s="35"/>
      <c r="B63" s="37"/>
      <c r="C63" s="70"/>
      <c r="D63" s="37"/>
      <c r="E63" s="71"/>
      <c r="F63" s="44"/>
      <c r="G63" s="44"/>
      <c r="H63" s="40"/>
      <c r="I63" s="52"/>
    </row>
    <row r="64" spans="1:24" s="47" customFormat="1" ht="10.5" customHeight="1">
      <c r="A64" s="83" t="s">
        <v>172</v>
      </c>
      <c r="B64" s="37"/>
      <c r="C64" s="70"/>
      <c r="D64" s="37"/>
      <c r="E64" s="71"/>
      <c r="F64" s="44"/>
      <c r="G64" s="44"/>
      <c r="H64" s="40"/>
      <c r="I64" s="52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</row>
    <row r="65" spans="1:24" s="47" customFormat="1" ht="10.5" customHeight="1" thickBot="1">
      <c r="A65" s="35"/>
      <c r="B65" s="37"/>
      <c r="C65" s="70"/>
      <c r="D65" s="37"/>
      <c r="E65" s="71"/>
      <c r="F65" s="44"/>
      <c r="G65" s="44"/>
      <c r="H65" s="40"/>
      <c r="I65" s="52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</row>
    <row r="66" spans="1:9" ht="13.5" thickBot="1" thickTop="1">
      <c r="A66" s="48"/>
      <c r="B66" s="49"/>
      <c r="C66" s="49"/>
      <c r="D66" s="49"/>
      <c r="E66" s="54" t="s">
        <v>71</v>
      </c>
      <c r="F66" s="49"/>
      <c r="G66" s="49"/>
      <c r="H66" s="49"/>
      <c r="I66" s="53"/>
    </row>
    <row r="67" spans="1:24" s="47" customFormat="1" ht="10.5" customHeight="1">
      <c r="A67" s="35"/>
      <c r="B67" s="37"/>
      <c r="C67" s="70"/>
      <c r="D67" s="37"/>
      <c r="E67" s="71"/>
      <c r="F67" s="44"/>
      <c r="G67" s="44"/>
      <c r="H67" s="40"/>
      <c r="I67" s="52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</row>
    <row r="68" spans="2:9" ht="10.5" customHeight="1">
      <c r="B68" s="37"/>
      <c r="C68" s="70"/>
      <c r="D68" s="37"/>
      <c r="E68" s="71"/>
      <c r="F68" s="44"/>
      <c r="G68" s="44"/>
      <c r="H68" s="40"/>
      <c r="I68" s="52"/>
    </row>
    <row r="69" spans="1:9" ht="10.5" customHeight="1">
      <c r="A69" s="35"/>
      <c r="B69" s="37" t="s">
        <v>22</v>
      </c>
      <c r="C69" s="70" t="str">
        <f>CONCATENATE(INDEX(Дополнит!F:L,MATCH(B:B,Дополнит!F:F,0),5),"х",INDEX(Дополнит!F:L,MATCH(B:B,Дополнит!F:F,0),6),"х",INDEX(Дополнит!F:L,MATCH(B:B,Дополнит!F:F,0),7))</f>
        <v>2000х880х750</v>
      </c>
      <c r="D69" s="37">
        <v>2</v>
      </c>
      <c r="E69" s="71" t="s">
        <v>68</v>
      </c>
      <c r="F69" s="118">
        <f>D69*INDEX(Дополнит!F:I,MATCH(B:B,Дополнит!F:F,0),4)</f>
        <v>69.8</v>
      </c>
      <c r="G69" s="44">
        <f>D69*INDEX(Дополнит!F:I,MATCH(B:B,Дополнит!F:F,0),3)</f>
        <v>0.23</v>
      </c>
      <c r="H69" s="40" t="s">
        <v>20</v>
      </c>
      <c r="I69" s="52">
        <f>INDEX(Дополнит!F:I,MATCH($B:$B,Дополнит!F:F,0),2)*2</f>
        <v>50352.96</v>
      </c>
    </row>
    <row r="70" spans="1:9" ht="10.5" customHeight="1">
      <c r="A70" s="35"/>
      <c r="B70" s="37"/>
      <c r="C70" s="70"/>
      <c r="D70" s="37"/>
      <c r="E70" s="71"/>
      <c r="F70" s="44"/>
      <c r="G70" s="44"/>
      <c r="H70" s="40"/>
      <c r="I70" s="52"/>
    </row>
    <row r="71" spans="1:9" ht="10.5" customHeight="1">
      <c r="A71" s="35"/>
      <c r="B71" s="37" t="s">
        <v>109</v>
      </c>
      <c r="C71" s="70" t="str">
        <f>CONCATENATE(INDEX(Дополнит!F:L,MATCH(B:B,Дополнит!F:F,0),5),"х",INDEX(Дополнит!F:L,MATCH(B:B,Дополнит!F:F,0),6),"х",INDEX(Дополнит!F:L,MATCH(B:B,Дополнит!F:F,0),7))</f>
        <v>2000х450х1810</v>
      </c>
      <c r="D71" s="37">
        <v>2</v>
      </c>
      <c r="E71" s="71" t="s">
        <v>33</v>
      </c>
      <c r="F71" s="118">
        <f>D71*INDEX(Дополнит!F:I,MATCH(B:B,Дополнит!F:F,0),4)</f>
        <v>355.8</v>
      </c>
      <c r="G71" s="44">
        <f>D71*INDEX(Дополнит!F:I,MATCH(B:B,Дополнит!F:F,0),3)</f>
        <v>0.8160000000000001</v>
      </c>
      <c r="H71" s="40" t="s">
        <v>20</v>
      </c>
      <c r="I71" s="52">
        <f>INDEX(Дополнит!F:I,MATCH($B:$B,Дополнит!F:F,0),2)*2</f>
        <v>51070.399999999994</v>
      </c>
    </row>
    <row r="72" spans="1:9" ht="10.5" customHeight="1">
      <c r="A72" s="35"/>
      <c r="B72" s="37"/>
      <c r="C72" s="70"/>
      <c r="D72" s="37"/>
      <c r="E72" s="71"/>
      <c r="F72" s="44"/>
      <c r="G72" s="44"/>
      <c r="H72" s="40"/>
      <c r="I72" s="52"/>
    </row>
    <row r="73" spans="1:9" ht="10.5" customHeight="1">
      <c r="A73" s="35"/>
      <c r="B73" s="37"/>
      <c r="C73" s="70"/>
      <c r="D73" s="37"/>
      <c r="E73" s="72" t="s">
        <v>62</v>
      </c>
      <c r="F73" s="81">
        <f>SUM(F68:F71)</f>
        <v>425.6</v>
      </c>
      <c r="G73" s="81">
        <f>SUM(G68:G71)</f>
        <v>1.046</v>
      </c>
      <c r="H73" s="82"/>
      <c r="I73" s="84">
        <f>SUM(I68:I71)</f>
        <v>101423.35999999999</v>
      </c>
    </row>
    <row r="74" spans="1:9" ht="10.5" customHeight="1">
      <c r="A74" s="35"/>
      <c r="B74" s="37"/>
      <c r="C74" s="70"/>
      <c r="D74" s="37"/>
      <c r="E74" s="71"/>
      <c r="F74" s="44"/>
      <c r="G74" s="44"/>
      <c r="H74" s="40"/>
      <c r="I74" s="52"/>
    </row>
    <row r="75" spans="1:24" s="47" customFormat="1" ht="10.5" customHeight="1">
      <c r="A75" s="35"/>
      <c r="B75" s="37"/>
      <c r="C75" s="70"/>
      <c r="D75" s="37"/>
      <c r="E75" s="71"/>
      <c r="F75" s="44"/>
      <c r="G75" s="44"/>
      <c r="H75" s="40"/>
      <c r="I75" s="52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</row>
    <row r="76" spans="1:24" s="47" customFormat="1" ht="10.5" customHeight="1">
      <c r="A76" s="35"/>
      <c r="B76" s="37"/>
      <c r="C76" s="70"/>
      <c r="D76" s="37"/>
      <c r="E76" s="71"/>
      <c r="F76" s="44"/>
      <c r="G76" s="44"/>
      <c r="H76" s="40"/>
      <c r="I76" s="52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</row>
    <row r="77" spans="1:9" ht="10.5" customHeight="1">
      <c r="A77" s="35"/>
      <c r="B77" s="37"/>
      <c r="C77" s="70"/>
      <c r="D77" s="37"/>
      <c r="E77" s="71"/>
      <c r="F77" s="44"/>
      <c r="G77" s="44"/>
      <c r="H77" s="40"/>
      <c r="I77" s="52"/>
    </row>
    <row r="78" spans="2:9" ht="10.5" customHeight="1">
      <c r="B78" s="37"/>
      <c r="C78" s="70"/>
      <c r="D78" s="37"/>
      <c r="E78" s="71"/>
      <c r="F78" s="44"/>
      <c r="G78" s="44"/>
      <c r="H78" s="40"/>
      <c r="I78" s="52"/>
    </row>
    <row r="79" spans="1:9" ht="10.5" customHeight="1">
      <c r="A79" s="35"/>
      <c r="B79" s="37"/>
      <c r="C79" s="70"/>
      <c r="D79" s="37"/>
      <c r="E79" s="71"/>
      <c r="F79" s="44"/>
      <c r="G79" s="44"/>
      <c r="H79" s="40"/>
      <c r="I79" s="52"/>
    </row>
    <row r="80" spans="1:9" ht="10.5" customHeight="1">
      <c r="A80" s="35"/>
      <c r="B80" s="37"/>
      <c r="C80" s="37"/>
      <c r="D80" s="37"/>
      <c r="E80" s="71"/>
      <c r="F80" s="41"/>
      <c r="G80" s="41"/>
      <c r="H80" s="38"/>
      <c r="I80" s="52"/>
    </row>
    <row r="81" spans="1:9" ht="10.5" customHeight="1">
      <c r="A81" s="35"/>
      <c r="B81" s="37"/>
      <c r="C81" s="70"/>
      <c r="D81" s="37"/>
      <c r="E81" s="71"/>
      <c r="F81" s="44"/>
      <c r="G81" s="44"/>
      <c r="H81" s="40"/>
      <c r="I81" s="52"/>
    </row>
    <row r="82" spans="1:9" ht="10.5" customHeight="1">
      <c r="A82" s="35"/>
      <c r="B82" s="37"/>
      <c r="C82" s="70"/>
      <c r="D82" s="37"/>
      <c r="E82" s="71"/>
      <c r="F82" s="44"/>
      <c r="G82" s="44"/>
      <c r="H82" s="40"/>
      <c r="I82" s="52"/>
    </row>
    <row r="83" spans="1:9" ht="10.5" customHeight="1">
      <c r="A83" s="83" t="s">
        <v>173</v>
      </c>
      <c r="B83" s="37"/>
      <c r="C83" s="70"/>
      <c r="D83" s="37"/>
      <c r="E83" s="71"/>
      <c r="F83" s="44"/>
      <c r="G83" s="44"/>
      <c r="H83" s="40"/>
      <c r="I83" s="52"/>
    </row>
    <row r="84" spans="1:9" ht="10.5" customHeight="1">
      <c r="A84" s="35"/>
      <c r="B84" s="37"/>
      <c r="C84" s="70"/>
      <c r="D84" s="37"/>
      <c r="E84" s="71"/>
      <c r="F84" s="44"/>
      <c r="G84" s="44"/>
      <c r="H84" s="40"/>
      <c r="I84" s="52"/>
    </row>
    <row r="85" spans="2:9" ht="10.5" customHeight="1">
      <c r="B85" s="37"/>
      <c r="C85" s="70"/>
      <c r="D85" s="37"/>
      <c r="E85" s="71"/>
      <c r="F85" s="44"/>
      <c r="G85" s="44"/>
      <c r="H85" s="40"/>
      <c r="I85" s="52"/>
    </row>
    <row r="86" spans="1:9" ht="10.5" customHeight="1" thickBot="1">
      <c r="A86" s="56" t="str">
        <f>IF(Экспорт," ",IF(Дилер,Текст_для_доллара_1,Текст_для_рублей_1))</f>
        <v>Цены указаны со склада в Москве с учетом НДС.</v>
      </c>
      <c r="B86" s="57"/>
      <c r="C86" s="57"/>
      <c r="D86" s="57"/>
      <c r="E86" s="57"/>
      <c r="F86" s="57"/>
      <c r="G86" s="80"/>
      <c r="H86" s="80"/>
      <c r="I86" s="64" t="s">
        <v>29</v>
      </c>
    </row>
    <row r="87" ht="10.5" thickTop="1"/>
  </sheetData>
  <sheetProtection/>
  <printOptions horizontalCentered="1"/>
  <pageMargins left="0.2755905511811024" right="0.2755905511811024" top="0.2362204724409449" bottom="0.2362204724409449" header="0.2362204724409449" footer="0.2362204724409449"/>
  <pageSetup blackAndWhite="1" horizontalDpi="600" verticalDpi="600" orientation="portrait" paperSize="9" scale="8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Камбио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Серия ACCENT</dc:title>
  <dc:subject>Розничный прайс-лист</dc:subject>
  <dc:creator>Serge VOL</dc:creator>
  <cp:keywords/>
  <dc:description>Дата последнего обновления цен 01.11.2003</dc:description>
  <cp:lastModifiedBy>Diana</cp:lastModifiedBy>
  <cp:lastPrinted>2012-06-05T14:00:41Z</cp:lastPrinted>
  <dcterms:created xsi:type="dcterms:W3CDTF">1997-05-02T09:28:21Z</dcterms:created>
  <dcterms:modified xsi:type="dcterms:W3CDTF">2012-08-29T19:26:39Z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20A16FE">
    <vt:lpwstr/>
  </property>
  <property fmtid="{D5CDD505-2E9C-101B-9397-08002B2CF9AE}" pid="19" name="IVID17541A01">
    <vt:lpwstr/>
  </property>
  <property fmtid="{D5CDD505-2E9C-101B-9397-08002B2CF9AE}" pid="20" name="IVIDB3114CF">
    <vt:lpwstr/>
  </property>
  <property fmtid="{D5CDD505-2E9C-101B-9397-08002B2CF9AE}" pid="21" name="IVID13411806">
    <vt:lpwstr/>
  </property>
  <property fmtid="{D5CDD505-2E9C-101B-9397-08002B2CF9AE}" pid="22" name="IVID32311904">
    <vt:lpwstr/>
  </property>
  <property fmtid="{D5CDD505-2E9C-101B-9397-08002B2CF9AE}" pid="23" name="IVID2D5416FD">
    <vt:lpwstr/>
  </property>
  <property fmtid="{D5CDD505-2E9C-101B-9397-08002B2CF9AE}" pid="24" name="IVID404811FD">
    <vt:lpwstr/>
  </property>
  <property fmtid="{D5CDD505-2E9C-101B-9397-08002B2CF9AE}" pid="25" name="IVID30662ACC">
    <vt:lpwstr/>
  </property>
  <property fmtid="{D5CDD505-2E9C-101B-9397-08002B2CF9AE}" pid="26" name="IVID64558CE2">
    <vt:lpwstr/>
  </property>
  <property fmtid="{D5CDD505-2E9C-101B-9397-08002B2CF9AE}" pid="27" name="IVIDDC0691B3">
    <vt:lpwstr/>
  </property>
</Properties>
</file>